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แผนงบลงทุนปี61\"/>
    </mc:Choice>
  </mc:AlternateContent>
  <bookViews>
    <workbookView xWindow="0" yWindow="0" windowWidth="19200" windowHeight="12915" activeTab="1"/>
  </bookViews>
  <sheets>
    <sheet name="ข้อมูลโครงการ" sheetId="24" r:id="rId1"/>
    <sheet name="ปร.4" sheetId="43" r:id="rId2"/>
    <sheet name="ปร.5ก" sheetId="50" r:id="rId3"/>
  </sheets>
  <externalReferences>
    <externalReference r:id="rId4"/>
  </externalReferences>
  <definedNames>
    <definedName name="b">'[1]ปร.2 '!#REF!</definedName>
    <definedName name="BuiltIn_AutoFilter___1">#REF!</definedName>
    <definedName name="h">'[1]ปร.2 '!#REF!</definedName>
    <definedName name="N">'[1]ปร.2 '!#REF!</definedName>
    <definedName name="_xlnm.Print_Area" localSheetId="1">ปร.4!$A$1:$BA$65</definedName>
    <definedName name="_xlnm.Print_Area" localSheetId="2">ปร.5ก!$A$1:$J$39</definedName>
    <definedName name="_xlnm.Print_Titles" localSheetId="1">ปร.4!$1:$6</definedName>
    <definedName name="w">'[1]ปร.2 '!#REF!</definedName>
  </definedNames>
  <calcPr calcId="152511"/>
</workbook>
</file>

<file path=xl/calcChain.xml><?xml version="1.0" encoding="utf-8"?>
<calcChain xmlns="http://schemas.openxmlformats.org/spreadsheetml/2006/main">
  <c r="AO58" i="43" l="1"/>
  <c r="AG58" i="43"/>
  <c r="I11" i="50"/>
  <c r="AO57" i="43"/>
  <c r="AG57" i="43"/>
  <c r="AO56" i="43"/>
  <c r="AG56" i="43"/>
  <c r="AO55" i="43"/>
  <c r="AG55" i="43"/>
  <c r="AO52" i="43"/>
  <c r="AG52" i="43"/>
  <c r="AO51" i="43"/>
  <c r="AG51" i="43"/>
  <c r="AO48" i="43"/>
  <c r="AG48" i="43"/>
  <c r="AO47" i="43"/>
  <c r="AG47" i="43"/>
  <c r="AO46" i="43"/>
  <c r="AG46" i="43"/>
  <c r="AO43" i="43"/>
  <c r="AG43" i="43"/>
  <c r="AO40" i="43"/>
  <c r="AG40" i="43"/>
  <c r="AO37" i="43"/>
  <c r="AG37" i="43"/>
  <c r="AG30" i="43"/>
  <c r="AO30" i="43"/>
  <c r="AG29" i="43"/>
  <c r="AO19" i="43"/>
  <c r="AG19" i="43"/>
  <c r="AG18" i="43"/>
  <c r="AO22" i="43"/>
  <c r="AO23" i="43"/>
  <c r="AO15" i="43"/>
  <c r="AO14" i="43"/>
  <c r="AO13" i="43"/>
  <c r="AO12" i="43"/>
  <c r="AO11" i="43"/>
  <c r="AO10" i="43"/>
  <c r="AO9" i="43"/>
  <c r="AG36" i="43"/>
  <c r="AO36" i="43"/>
  <c r="AG35" i="43"/>
  <c r="AG34" i="43"/>
  <c r="AG33" i="43"/>
  <c r="AG22" i="43"/>
  <c r="AG23" i="43"/>
  <c r="AG24" i="43"/>
  <c r="AO24" i="43"/>
  <c r="AG25" i="43"/>
  <c r="AG26" i="43"/>
  <c r="AO26" i="43"/>
  <c r="AG27" i="43"/>
  <c r="AG28" i="43"/>
  <c r="AG10" i="43"/>
  <c r="AG11" i="43"/>
  <c r="AG12" i="43"/>
  <c r="AG13" i="43"/>
  <c r="AS13" i="43" s="1"/>
  <c r="AG14" i="43"/>
  <c r="AG15" i="43"/>
  <c r="AG16" i="43"/>
  <c r="AG17" i="43"/>
  <c r="AO8" i="43"/>
  <c r="AS8" i="43" s="1"/>
  <c r="AO35" i="43"/>
  <c r="AO33" i="43"/>
  <c r="AO16" i="43"/>
  <c r="I19" i="50"/>
  <c r="I20" i="50" s="1"/>
  <c r="AO34" i="43"/>
  <c r="AO25" i="43"/>
  <c r="AS37" i="43"/>
  <c r="AS57" i="43"/>
  <c r="AS56" i="43"/>
  <c r="AS55" i="43"/>
  <c r="AS52" i="43"/>
  <c r="AS22" i="43"/>
  <c r="AS48" i="43"/>
  <c r="AS35" i="43"/>
  <c r="AS51" i="43"/>
  <c r="AS53" i="43"/>
  <c r="AS47" i="43"/>
  <c r="AS46" i="43"/>
  <c r="AS49" i="43" s="1"/>
  <c r="AS40" i="43"/>
  <c r="AS41" i="43"/>
  <c r="AS34" i="43"/>
  <c r="AS33" i="43"/>
  <c r="AS36" i="43"/>
  <c r="AS25" i="43"/>
  <c r="AS23" i="43"/>
  <c r="AO28" i="43"/>
  <c r="AS28" i="43" s="1"/>
  <c r="AO27" i="43"/>
  <c r="AS27" i="43" s="1"/>
  <c r="AS26" i="43"/>
  <c r="AS24" i="43"/>
  <c r="AO29" i="43"/>
  <c r="AS29" i="43" s="1"/>
  <c r="AO18" i="43"/>
  <c r="AS18" i="43" s="1"/>
  <c r="AS15" i="43"/>
  <c r="AS9" i="43"/>
  <c r="AS14" i="43"/>
  <c r="AS12" i="43"/>
  <c r="AO17" i="43"/>
  <c r="AS17" i="43" s="1"/>
  <c r="AS16" i="43"/>
  <c r="AS38" i="43"/>
  <c r="AS43" i="43"/>
  <c r="AS44" i="43"/>
  <c r="AS11" i="43"/>
  <c r="AS10" i="43"/>
  <c r="AS58" i="43"/>
  <c r="AS30" i="43" l="1"/>
  <c r="AS31" i="43" s="1"/>
  <c r="AS19" i="43"/>
  <c r="AS20" i="43" s="1"/>
  <c r="AS59" i="43" s="1"/>
  <c r="AS61" i="43" s="1"/>
  <c r="AS60" i="43" s="1"/>
  <c r="D21" i="50"/>
</calcChain>
</file>

<file path=xl/sharedStrings.xml><?xml version="1.0" encoding="utf-8"?>
<sst xmlns="http://schemas.openxmlformats.org/spreadsheetml/2006/main" count="173" uniqueCount="135">
  <si>
    <t>ลำดับที่</t>
  </si>
  <si>
    <t>รายการ</t>
  </si>
  <si>
    <t>จำนวน</t>
  </si>
  <si>
    <t>หน่วย</t>
  </si>
  <si>
    <t>ตร.ม.</t>
  </si>
  <si>
    <t>ลบ.ม.</t>
  </si>
  <si>
    <t>แผ่น</t>
  </si>
  <si>
    <t>ค่าแรงงาน</t>
  </si>
  <si>
    <t>หมายเหตุ</t>
  </si>
  <si>
    <t>จำนวนเงิน</t>
  </si>
  <si>
    <t>ราคาวัสดุสิ่งของ</t>
  </si>
  <si>
    <t>ราคาต่อหน่วย</t>
  </si>
  <si>
    <t>สรุป</t>
  </si>
  <si>
    <t>โครงการ</t>
  </si>
  <si>
    <t>แบบเลขที่</t>
  </si>
  <si>
    <t>ประเภท</t>
  </si>
  <si>
    <t>สถานที่ก่อสร้าง</t>
  </si>
  <si>
    <t>รายการเลขที่</t>
  </si>
  <si>
    <t>ประมาณการโดย</t>
  </si>
  <si>
    <t>ส่วนราชการ</t>
  </si>
  <si>
    <t>หน่วยงานออกแบบแปลนและรายการ</t>
  </si>
  <si>
    <t>ประมาณราคาตามแบบ ปร.4</t>
  </si>
  <si>
    <t>ประมาณราคาเมื่อวันที่</t>
  </si>
  <si>
    <t>ค่าวัสดุและค่าแรงงานรวมเป็นเงิน (บาท)</t>
  </si>
  <si>
    <t>ประเภทงานอาคาร</t>
  </si>
  <si>
    <t>ประเภทงานทาง</t>
  </si>
  <si>
    <t>ประเภทงานชลประทาน</t>
  </si>
  <si>
    <t>ประเภทงานสะพานและท่อเหลี่ยม</t>
  </si>
  <si>
    <t>เงื่อนไข</t>
  </si>
  <si>
    <t>รวมค่าก่อสร้างเป็นเงินทั้งสิ้น</t>
  </si>
  <si>
    <t>คิดเป็นเงินประมาณ</t>
  </si>
  <si>
    <t>ตัวอักษร</t>
  </si>
  <si>
    <t>คณะกรรมการกำหนดราคากลาง</t>
  </si>
  <si>
    <t>ภาษีมูลค่าเพิ่ม………..…7………….%</t>
  </si>
  <si>
    <t>เงินประกันผลงานหัก……0……..…...%</t>
  </si>
  <si>
    <t>เงินล่วงหน้าจ่าย……...…0…..………%</t>
  </si>
  <si>
    <t>ค่าวัสดุและ
ค่าแรงงาน</t>
  </si>
  <si>
    <t xml:space="preserve">Factor F. </t>
  </si>
  <si>
    <t>ค่าก่อสร้างทั้งหมด
รวมเป็นเงิน (บาท)</t>
  </si>
  <si>
    <t>สรุปผลการราคากลางค่าก่อสร้าง</t>
  </si>
  <si>
    <t>ฝ่าย/งาน</t>
  </si>
  <si>
    <t>ประมาณราคางาน</t>
  </si>
  <si>
    <t>ดอกเบี้ยเงินกู้……………6………….%</t>
  </si>
  <si>
    <t>ทรายหยาบ</t>
  </si>
  <si>
    <t>หมวดงานโครงสร้าง</t>
  </si>
  <si>
    <t>ชุด</t>
  </si>
  <si>
    <t>A</t>
  </si>
  <si>
    <t>งานปรับพื้นที่,งานวางผัง,รื้อป้อมยามเก่า</t>
  </si>
  <si>
    <t>งานขุดดินแล้วฝังกลบ</t>
  </si>
  <si>
    <t>คอนกรีตหยาบ 1:3:5</t>
  </si>
  <si>
    <t>คอนกรีตโครงสร้าง 1:2:4</t>
  </si>
  <si>
    <t>ไม้แบบทั่วไป</t>
  </si>
  <si>
    <t>งาน</t>
  </si>
  <si>
    <t>ก.ก.</t>
  </si>
  <si>
    <t>เส้น</t>
  </si>
  <si>
    <t>ตะปูขนาดต่าง ๆ</t>
  </si>
  <si>
    <t>ทรายละเอียด</t>
  </si>
  <si>
    <t>เหล็กเส้นผ่าศูนย์กลาง 6 มม.</t>
  </si>
  <si>
    <t>เหล็กเส้นผ่าศูนย์กลาง 9 มม.</t>
  </si>
  <si>
    <t>เหล็กเส้นผ่าศูนย์กลาง 12 มม.</t>
  </si>
  <si>
    <t>ลวดผูก</t>
  </si>
  <si>
    <t>รวมงาน A</t>
  </si>
  <si>
    <t>B</t>
  </si>
  <si>
    <t>หมวดงานโครงสร้างหลังคาและมุงหลังคา</t>
  </si>
  <si>
    <t>ไม้เนื้อแข็ง 1½" X 3"</t>
  </si>
  <si>
    <t>ไม้เนื้อแข็ง 1½" X 4"</t>
  </si>
  <si>
    <t>ไม้เนื้อแข็ง 1½" X 5"</t>
  </si>
  <si>
    <t>ไม้เนื้อแข็ง 1½" X 6"</t>
  </si>
  <si>
    <t>ไม้เนื้อแข็ง 1" X 6"</t>
  </si>
  <si>
    <t>ไม้เนื้อแข็ง 1" X 8"</t>
  </si>
  <si>
    <t>ไม้ทับแนว</t>
  </si>
  <si>
    <t>กระเบื้องลอนคู่ + ตะขอ</t>
  </si>
  <si>
    <t>อุปกรณ์ครอบสัน</t>
  </si>
  <si>
    <t>รวมงาน B</t>
  </si>
  <si>
    <t>เมตร</t>
  </si>
  <si>
    <t>C</t>
  </si>
  <si>
    <t>หมวดงานพื้น</t>
  </si>
  <si>
    <t>พื้นสำเร็จรูปปูกระเบื้อง 12" X 12"</t>
  </si>
  <si>
    <t>จมูกบันได PVC</t>
  </si>
  <si>
    <t>รวมงาน C</t>
  </si>
  <si>
    <t>พื้นปูกระเบื้องภายใน 12" X 12"</t>
  </si>
  <si>
    <t>พื้นปูกระเบื้องเฉลียง 12" X 12"</t>
  </si>
  <si>
    <t>เคาเตอร์ปูกระเบื้อง 12" X 12"</t>
  </si>
  <si>
    <t>D</t>
  </si>
  <si>
    <t>หมวดงานผนัง</t>
  </si>
  <si>
    <t>ผนังก่ออิฐบล๊อค</t>
  </si>
  <si>
    <t>รวมงาน D</t>
  </si>
  <si>
    <t>E</t>
  </si>
  <si>
    <t>หมวดงานฝ้าเพดาน</t>
  </si>
  <si>
    <t>ฝ้าเพดานกระเบื้องแผ่นเรียบ</t>
  </si>
  <si>
    <t>รวมงาน E</t>
  </si>
  <si>
    <t>F</t>
  </si>
  <si>
    <t>หมวดไฟฟ้า</t>
  </si>
  <si>
    <t>แผงควบคุม</t>
  </si>
  <si>
    <t>สายแมน</t>
  </si>
  <si>
    <t>ไฟฟ้าแสงสว่าง</t>
  </si>
  <si>
    <t>รวมงาน F</t>
  </si>
  <si>
    <t>G</t>
  </si>
  <si>
    <t>รวมงาน G</t>
  </si>
  <si>
    <t>หมวดงานสี</t>
  </si>
  <si>
    <t>งานสีน้ำมัน</t>
  </si>
  <si>
    <t>งานสีน้ำอคลีลิค</t>
  </si>
  <si>
    <t>H</t>
  </si>
  <si>
    <t>หมวดงานประตู + หน้าต่าง</t>
  </si>
  <si>
    <t>ป1</t>
  </si>
  <si>
    <t>น1</t>
  </si>
  <si>
    <t>น2</t>
  </si>
  <si>
    <t>รวมงาน A+B+C+D+E+F+G+H</t>
  </si>
  <si>
    <t>รวมเป็นเงิน</t>
  </si>
  <si>
    <t>เงินงบประมาณ</t>
  </si>
  <si>
    <t>ค่า FACTOR 1.2726</t>
  </si>
  <si>
    <t>งานอาคาร</t>
  </si>
  <si>
    <t>อาคารป้อมยาม</t>
  </si>
  <si>
    <t>เครื่องกั้นทางเข้า - ออก บริเวณประตู</t>
  </si>
  <si>
    <t>การยางแห่งประเทศไทยสาขาฉวาง</t>
  </si>
  <si>
    <t>ข้อมูลโครงการ 260 ม.6 ถนนฉวาง-จันดี ต.ไส้หร้า อ.ฉวาง จ.นครศรีธรรมราช</t>
  </si>
  <si>
    <t>260 ม.6 ถนนจันดี-ฉวาง ต.ไส้หร้า อ.ฉวาง จ.นครศรีธรรมราช</t>
  </si>
  <si>
    <t>ตุลาคม</t>
  </si>
  <si>
    <t>2560</t>
  </si>
  <si>
    <t xml:space="preserve">เดือน     </t>
  </si>
  <si>
    <t>เมื่อวันที่ 2</t>
  </si>
  <si>
    <t>ตารางแสดงวงเงินงบประมาณที่ได้รับจัดสรรและราคากลางในการจ้างก่อสร้าง</t>
  </si>
  <si>
    <t>ก่อสร้างป้อมยาม</t>
  </si>
  <si>
    <t>1. ชื่อโครงการ  อาคารป้อมยาม</t>
  </si>
  <si>
    <t>4.2 แบบแสดงปริมาณงานและราคา (แบบ ปร.4) จำนวน  3 แผ่น</t>
  </si>
  <si>
    <t>4.1 แบบสรุปผลประมาณราคากลางค่าก่อสร้าง (แบบ ปร.5) จำนวน 1 แผ่น</t>
  </si>
  <si>
    <t xml:space="preserve">  หน่วยงานเจ้าของโครงการ การยางแห่งประเทศไทยสาขาฉวาง</t>
  </si>
  <si>
    <t>3. ลักษณะงาน ก่อสร้างป้อมยาม</t>
  </si>
  <si>
    <t>6. รายชื่อคณะกรรมการกำหนดราคากลาง</t>
  </si>
  <si>
    <t>5.1 นายอภิศักดิ์  จันทร์ขาว</t>
  </si>
  <si>
    <t>5.2 นายวัชรพล อินทนพ</t>
  </si>
  <si>
    <t>5.3 นายอำภัย  จีนประสม</t>
  </si>
  <si>
    <t>2. วงเงินงบประมาณที่ได้รับจัดสรร  229,000 บาท</t>
  </si>
  <si>
    <t>4. ราคากลางคำนวณ ณ วันที่ 2 ตุลาคม 2560</t>
  </si>
  <si>
    <t>5. บัญชีประมาณการราคากลาง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</si>
</sst>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87" formatCode="0.0000"/>
    <numFmt numFmtId="188" formatCode="_-* #,##0_-;\-* #,##0_-;_-* &quot;-&quot;??_-;_-@_-"/>
    <numFmt numFmtId="189" formatCode="m/d"/>
    <numFmt numFmtId="190" formatCode="_-* #,##0.00_-;\-* #,##0.00_-;_-* &quot;-&quot;_-;_-@_-"/>
    <numFmt numFmtId="191" formatCode="[$-101041E]d\ \ \ \ &quot;เดือน&quot;\ \ mmmm\ \ \ \ &quot;พ.ศ.&quot;\ yyyy;@"/>
    <numFmt numFmtId="192" formatCode="\(@\)"/>
    <numFmt numFmtId="193" formatCode="&quot;ราคาต่อหน่วย&quot;\ \ #,##0.00\ &quot;บาท&quot;"/>
    <numFmt numFmtId="194" formatCode="[&lt;=99999999][$-D000000]0\-####\-####;[$-D000000]#\-####\-####"/>
    <numFmt numFmtId="195" formatCode="_-* #,##0.000_-;\-* #,##0.000_-;_-* &quot;-&quot;??_-;_-@_-"/>
  </numFmts>
  <fonts count="29" x14ac:knownFonts="1">
    <font>
      <sz val="14"/>
      <name val="Cordia New"/>
      <charset val="222"/>
    </font>
    <font>
      <sz val="14"/>
      <name val="Cordia New"/>
      <charset val="222"/>
    </font>
    <font>
      <sz val="16"/>
      <name val="AngsanaUPC"/>
      <family val="1"/>
      <charset val="222"/>
    </font>
    <font>
      <b/>
      <sz val="14"/>
      <name val="CordiaUPC"/>
      <family val="2"/>
      <charset val="222"/>
    </font>
    <font>
      <sz val="12"/>
      <name val="CordiaUPC"/>
      <family val="2"/>
      <charset val="222"/>
    </font>
    <font>
      <b/>
      <sz val="12"/>
      <name val="CordiaUPC"/>
      <family val="2"/>
      <charset val="222"/>
    </font>
    <font>
      <sz val="13"/>
      <name val="CordiaUPC"/>
      <family val="2"/>
      <charset val="222"/>
    </font>
    <font>
      <b/>
      <sz val="20"/>
      <color indexed="12"/>
      <name val="Cordia New"/>
      <family val="2"/>
    </font>
    <font>
      <b/>
      <sz val="18"/>
      <color indexed="14"/>
      <name val="Cordia New"/>
      <family val="2"/>
    </font>
    <font>
      <sz val="16"/>
      <name val="Cordia New"/>
      <family val="2"/>
    </font>
    <font>
      <sz val="16"/>
      <color indexed="14"/>
      <name val="Cordia New"/>
      <family val="2"/>
    </font>
    <font>
      <b/>
      <sz val="18"/>
      <color indexed="12"/>
      <name val="Cordia New"/>
      <family val="2"/>
    </font>
    <font>
      <b/>
      <sz val="16"/>
      <color indexed="12"/>
      <name val="Cordia New"/>
      <family val="2"/>
    </font>
    <font>
      <b/>
      <sz val="16"/>
      <name val="Cordia New"/>
      <family val="2"/>
    </font>
    <font>
      <b/>
      <sz val="13"/>
      <name val="CordiaUPC"/>
      <family val="2"/>
      <charset val="222"/>
    </font>
    <font>
      <b/>
      <u/>
      <sz val="13"/>
      <name val="CordiaUPC"/>
      <family val="2"/>
      <charset val="222"/>
    </font>
    <font>
      <sz val="13"/>
      <color indexed="10"/>
      <name val="CordiaUPC"/>
      <family val="2"/>
      <charset val="222"/>
    </font>
    <font>
      <sz val="13"/>
      <color indexed="9"/>
      <name val="CordiaUPC"/>
      <family val="2"/>
      <charset val="222"/>
    </font>
    <font>
      <b/>
      <sz val="18"/>
      <color indexed="14"/>
      <name val="CordiaUPC"/>
      <family val="2"/>
      <charset val="222"/>
    </font>
    <font>
      <b/>
      <sz val="13"/>
      <name val="CordiaUPC"/>
      <family val="2"/>
    </font>
    <font>
      <sz val="13"/>
      <name val="CordiaUPC"/>
      <family val="2"/>
    </font>
    <font>
      <u/>
      <sz val="13"/>
      <name val="CordiaUPC"/>
      <family val="2"/>
    </font>
    <font>
      <b/>
      <sz val="24"/>
      <color theme="1"/>
      <name val="CordiaUPC"/>
      <family val="2"/>
      <charset val="222"/>
    </font>
    <font>
      <b/>
      <sz val="24"/>
      <color theme="1"/>
      <name val="TH SarabunIT๙"/>
      <family val="2"/>
    </font>
    <font>
      <sz val="16"/>
      <name val="TH SarabunIT๙"/>
      <family val="2"/>
    </font>
    <font>
      <sz val="18"/>
      <name val="TH SarabunIT๙"/>
      <family val="2"/>
    </font>
    <font>
      <b/>
      <sz val="18"/>
      <color indexed="12"/>
      <name val="TH SarabunIT๙"/>
      <family val="2"/>
    </font>
    <font>
      <b/>
      <sz val="18"/>
      <color indexed="14"/>
      <name val="TH SarabunIT๙"/>
      <family val="2"/>
    </font>
    <font>
      <b/>
      <sz val="20"/>
      <color indexed="12"/>
      <name val="TH SarabunIT๙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49">
    <xf numFmtId="0" fontId="0" fillId="0" borderId="0" xfId="0"/>
    <xf numFmtId="0" fontId="2" fillId="0" borderId="0" xfId="2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10" fillId="0" borderId="0" xfId="2" applyFont="1"/>
    <xf numFmtId="0" fontId="11" fillId="0" borderId="0" xfId="2" applyFont="1"/>
    <xf numFmtId="0" fontId="12" fillId="0" borderId="0" xfId="2" applyFont="1"/>
    <xf numFmtId="0" fontId="13" fillId="0" borderId="0" xfId="2" applyFont="1"/>
    <xf numFmtId="0" fontId="9" fillId="0" borderId="0" xfId="2" applyNumberFormat="1" applyFont="1" applyAlignment="1">
      <alignment horizontal="center"/>
    </xf>
    <xf numFmtId="189" fontId="9" fillId="0" borderId="0" xfId="2" applyNumberFormat="1" applyFont="1"/>
    <xf numFmtId="0" fontId="6" fillId="0" borderId="1" xfId="0" applyFont="1" applyFill="1" applyBorder="1" applyAlignment="1">
      <alignment vertical="center"/>
    </xf>
    <xf numFmtId="0" fontId="14" fillId="0" borderId="0" xfId="2" applyFont="1"/>
    <xf numFmtId="0" fontId="14" fillId="0" borderId="2" xfId="2" applyFont="1" applyBorder="1"/>
    <xf numFmtId="0" fontId="6" fillId="0" borderId="2" xfId="2" applyFont="1" applyBorder="1"/>
    <xf numFmtId="0" fontId="6" fillId="0" borderId="0" xfId="2" applyFont="1" applyAlignment="1">
      <alignment horizontal="center"/>
    </xf>
    <xf numFmtId="0" fontId="6" fillId="0" borderId="3" xfId="2" applyFont="1" applyBorder="1"/>
    <xf numFmtId="0" fontId="6" fillId="0" borderId="1" xfId="2" applyFont="1" applyBorder="1"/>
    <xf numFmtId="0" fontId="6" fillId="0" borderId="5" xfId="2" applyFont="1" applyBorder="1"/>
    <xf numFmtId="0" fontId="6" fillId="0" borderId="6" xfId="2" applyFont="1" applyBorder="1"/>
    <xf numFmtId="0" fontId="6" fillId="0" borderId="7" xfId="2" applyFont="1" applyBorder="1"/>
    <xf numFmtId="0" fontId="6" fillId="0" borderId="0" xfId="2" applyFont="1" applyBorder="1"/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right"/>
    </xf>
    <xf numFmtId="0" fontId="14" fillId="0" borderId="0" xfId="2" applyFont="1" applyBorder="1" applyAlignment="1">
      <alignment horizontal="center"/>
    </xf>
    <xf numFmtId="0" fontId="6" fillId="0" borderId="0" xfId="2" applyFont="1" applyBorder="1" applyAlignment="1"/>
    <xf numFmtId="0" fontId="6" fillId="0" borderId="0" xfId="2" applyFont="1" applyAlignment="1"/>
    <xf numFmtId="0" fontId="6" fillId="0" borderId="0" xfId="2" applyFont="1" applyBorder="1" applyAlignment="1">
      <alignment horizontal="left"/>
    </xf>
    <xf numFmtId="0" fontId="14" fillId="0" borderId="0" xfId="2" applyFont="1" applyBorder="1" applyAlignment="1">
      <alignment horizontal="left" vertical="center"/>
    </xf>
    <xf numFmtId="0" fontId="14" fillId="0" borderId="0" xfId="2" quotePrefix="1" applyFont="1" applyBorder="1" applyAlignment="1">
      <alignment horizontal="left" vertical="center"/>
    </xf>
    <xf numFmtId="0" fontId="6" fillId="0" borderId="0" xfId="2" quotePrefix="1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Alignment="1">
      <alignment horizontal="left"/>
    </xf>
    <xf numFmtId="0" fontId="6" fillId="0" borderId="1" xfId="2" applyFont="1" applyFill="1" applyBorder="1" applyAlignment="1">
      <alignment horizontal="left" vertical="center"/>
    </xf>
    <xf numFmtId="2" fontId="6" fillId="0" borderId="1" xfId="2" applyNumberFormat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2" quotePrefix="1" applyFont="1" applyFill="1" applyBorder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center" vertical="center"/>
    </xf>
    <xf numFmtId="0" fontId="14" fillId="0" borderId="6" xfId="2" applyFont="1" applyBorder="1"/>
    <xf numFmtId="0" fontId="6" fillId="0" borderId="0" xfId="2" applyFont="1" applyAlignment="1">
      <alignment horizontal="left"/>
    </xf>
    <xf numFmtId="0" fontId="6" fillId="0" borderId="0" xfId="2" applyFont="1" applyFill="1" applyBorder="1" applyAlignment="1">
      <alignment horizontal="center"/>
    </xf>
    <xf numFmtId="0" fontId="14" fillId="0" borderId="12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/>
    </xf>
    <xf numFmtId="0" fontId="14" fillId="0" borderId="7" xfId="2" applyFont="1" applyBorder="1" applyAlignment="1">
      <alignment horizontal="center"/>
    </xf>
    <xf numFmtId="0" fontId="3" fillId="0" borderId="0" xfId="2" applyFont="1" applyAlignment="1">
      <alignment horizontal="center"/>
    </xf>
    <xf numFmtId="188" fontId="14" fillId="0" borderId="6" xfId="1" applyNumberFormat="1" applyFont="1" applyBorder="1" applyAlignment="1">
      <alignment horizontal="right" vertical="top"/>
    </xf>
    <xf numFmtId="0" fontId="4" fillId="0" borderId="0" xfId="2" applyFont="1" applyAlignment="1">
      <alignment horizontal="center"/>
    </xf>
    <xf numFmtId="0" fontId="6" fillId="0" borderId="0" xfId="2" applyNumberFormat="1" applyFont="1" applyAlignment="1">
      <alignment horizontal="center"/>
    </xf>
    <xf numFmtId="0" fontId="6" fillId="0" borderId="13" xfId="2" applyFont="1" applyBorder="1"/>
    <xf numFmtId="0" fontId="14" fillId="0" borderId="6" xfId="2" applyFont="1" applyBorder="1" applyAlignment="1">
      <alignment horizontal="left"/>
    </xf>
    <xf numFmtId="0" fontId="14" fillId="0" borderId="14" xfId="2" applyFont="1" applyBorder="1"/>
    <xf numFmtId="0" fontId="3" fillId="0" borderId="0" xfId="2" applyFont="1" applyAlignment="1">
      <alignment horizontal="centerContinuous"/>
    </xf>
    <xf numFmtId="0" fontId="14" fillId="0" borderId="2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/>
    </xf>
    <xf numFmtId="43" fontId="6" fillId="0" borderId="17" xfId="2" applyNumberFormat="1" applyFont="1" applyBorder="1" applyAlignment="1">
      <alignment horizontal="centerContinuous"/>
    </xf>
    <xf numFmtId="187" fontId="6" fillId="0" borderId="3" xfId="2" applyNumberFormat="1" applyFont="1" applyBorder="1" applyAlignment="1">
      <alignment horizontal="centerContinuous"/>
    </xf>
    <xf numFmtId="43" fontId="6" fillId="0" borderId="16" xfId="1" applyNumberFormat="1" applyFont="1" applyBorder="1" applyAlignment="1">
      <alignment horizontal="centerContinuous"/>
    </xf>
    <xf numFmtId="0" fontId="6" fillId="0" borderId="16" xfId="2" applyFont="1" applyBorder="1"/>
    <xf numFmtId="0" fontId="6" fillId="0" borderId="18" xfId="2" applyFont="1" applyBorder="1" applyAlignment="1">
      <alignment horizontal="center"/>
    </xf>
    <xf numFmtId="43" fontId="6" fillId="0" borderId="18" xfId="2" applyNumberFormat="1" applyFont="1" applyBorder="1" applyAlignment="1">
      <alignment horizontal="centerContinuous"/>
    </xf>
    <xf numFmtId="0" fontId="6" fillId="0" borderId="1" xfId="2" applyFont="1" applyBorder="1" applyAlignment="1">
      <alignment horizontal="centerContinuous"/>
    </xf>
    <xf numFmtId="188" fontId="6" fillId="0" borderId="18" xfId="1" applyNumberFormat="1" applyFont="1" applyBorder="1" applyAlignment="1">
      <alignment horizontal="centerContinuous"/>
    </xf>
    <xf numFmtId="0" fontId="6" fillId="0" borderId="18" xfId="2" applyFont="1" applyBorder="1"/>
    <xf numFmtId="0" fontId="6" fillId="0" borderId="18" xfId="2" applyFont="1" applyBorder="1" applyAlignment="1">
      <alignment horizontal="centerContinuous"/>
    </xf>
    <xf numFmtId="0" fontId="6" fillId="0" borderId="19" xfId="2" applyFont="1" applyBorder="1"/>
    <xf numFmtId="0" fontId="6" fillId="0" borderId="19" xfId="2" applyFont="1" applyBorder="1" applyAlignment="1">
      <alignment horizontal="centerContinuous"/>
    </xf>
    <xf numFmtId="0" fontId="14" fillId="0" borderId="13" xfId="2" applyFont="1" applyBorder="1" applyAlignment="1">
      <alignment horizontal="center"/>
    </xf>
    <xf numFmtId="43" fontId="14" fillId="0" borderId="13" xfId="1" applyNumberFormat="1" applyFont="1" applyBorder="1" applyAlignment="1">
      <alignment horizontal="centerContinuous"/>
    </xf>
    <xf numFmtId="0" fontId="6" fillId="0" borderId="20" xfId="2" applyFont="1" applyBorder="1"/>
    <xf numFmtId="0" fontId="14" fillId="0" borderId="7" xfId="2" applyFont="1" applyBorder="1"/>
    <xf numFmtId="43" fontId="14" fillId="0" borderId="21" xfId="1" applyNumberFormat="1" applyFont="1" applyBorder="1" applyAlignment="1">
      <alignment horizontal="centerContinuous" vertical="top"/>
    </xf>
    <xf numFmtId="188" fontId="6" fillId="0" borderId="6" xfId="1" applyNumberFormat="1" applyFont="1" applyBorder="1" applyAlignment="1">
      <alignment horizontal="center"/>
    </xf>
    <xf numFmtId="0" fontId="14" fillId="0" borderId="0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188" fontId="14" fillId="0" borderId="6" xfId="1" applyNumberFormat="1" applyFont="1" applyBorder="1" applyAlignment="1">
      <alignment horizontal="center"/>
    </xf>
    <xf numFmtId="192" fontId="6" fillId="0" borderId="0" xfId="2" applyNumberFormat="1" applyFont="1" applyAlignment="1">
      <alignment horizontal="center"/>
    </xf>
    <xf numFmtId="0" fontId="6" fillId="0" borderId="0" xfId="2" applyFont="1" applyBorder="1" applyAlignment="1">
      <alignment horizontal="centerContinuous"/>
    </xf>
    <xf numFmtId="192" fontId="6" fillId="0" borderId="0" xfId="2" applyNumberFormat="1" applyFont="1" applyAlignment="1"/>
    <xf numFmtId="0" fontId="14" fillId="0" borderId="0" xfId="2" quotePrefix="1" applyFont="1" applyFill="1" applyBorder="1" applyAlignment="1">
      <alignment horizontal="left" vertical="center"/>
    </xf>
    <xf numFmtId="0" fontId="17" fillId="0" borderId="0" xfId="2" quotePrefix="1" applyFont="1" applyFill="1" applyBorder="1" applyAlignment="1">
      <alignment horizontal="left" vertical="center"/>
    </xf>
    <xf numFmtId="188" fontId="6" fillId="0" borderId="19" xfId="1" applyNumberFormat="1" applyFont="1" applyBorder="1" applyAlignment="1">
      <alignment horizontal="centerContinuous"/>
    </xf>
    <xf numFmtId="191" fontId="6" fillId="0" borderId="8" xfId="2" applyNumberFormat="1" applyFont="1" applyFill="1" applyBorder="1" applyAlignment="1">
      <alignment horizontal="left" vertical="center"/>
    </xf>
    <xf numFmtId="0" fontId="14" fillId="0" borderId="0" xfId="2" quotePrefix="1" applyNumberFormat="1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top"/>
    </xf>
    <xf numFmtId="0" fontId="6" fillId="0" borderId="3" xfId="2" applyFont="1" applyFill="1" applyBorder="1" applyAlignment="1">
      <alignment horizontal="left"/>
    </xf>
    <xf numFmtId="0" fontId="6" fillId="0" borderId="19" xfId="2" applyFont="1" applyBorder="1" applyAlignment="1">
      <alignment horizontal="center"/>
    </xf>
    <xf numFmtId="3" fontId="6" fillId="0" borderId="24" xfId="2" applyNumberFormat="1" applyFont="1" applyBorder="1" applyAlignment="1">
      <alignment horizontal="centerContinuous"/>
    </xf>
    <xf numFmtId="0" fontId="14" fillId="0" borderId="3" xfId="2" applyFont="1" applyBorder="1" applyAlignment="1">
      <alignment horizontal="centerContinuous"/>
    </xf>
    <xf numFmtId="0" fontId="6" fillId="0" borderId="3" xfId="2" applyFont="1" applyBorder="1" applyAlignment="1"/>
    <xf numFmtId="0" fontId="6" fillId="0" borderId="16" xfId="2" applyFont="1" applyBorder="1" applyAlignment="1"/>
    <xf numFmtId="0" fontId="6" fillId="0" borderId="0" xfId="2" applyNumberFormat="1" applyFont="1"/>
    <xf numFmtId="0" fontId="15" fillId="0" borderId="0" xfId="2" applyFont="1" applyFill="1" applyBorder="1" applyAlignment="1">
      <alignment horizontal="left" vertical="center"/>
    </xf>
    <xf numFmtId="193" fontId="6" fillId="0" borderId="1" xfId="2" applyNumberFormat="1" applyFont="1" applyFill="1" applyBorder="1" applyAlignment="1">
      <alignment horizontal="right" vertical="center"/>
    </xf>
    <xf numFmtId="193" fontId="6" fillId="0" borderId="9" xfId="2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191" fontId="6" fillId="0" borderId="8" xfId="2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top"/>
    </xf>
    <xf numFmtId="0" fontId="19" fillId="0" borderId="0" xfId="2" applyFont="1" applyFill="1" applyAlignment="1">
      <alignment horizontal="left"/>
    </xf>
    <xf numFmtId="0" fontId="6" fillId="0" borderId="4" xfId="2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/>
    </xf>
    <xf numFmtId="0" fontId="6" fillId="0" borderId="9" xfId="2" applyFont="1" applyFill="1" applyBorder="1" applyAlignment="1">
      <alignment horizontal="center" vertical="top"/>
    </xf>
    <xf numFmtId="0" fontId="20" fillId="0" borderId="1" xfId="0" applyFont="1" applyFill="1" applyBorder="1" applyAlignment="1">
      <alignment vertical="center"/>
    </xf>
    <xf numFmtId="0" fontId="20" fillId="0" borderId="1" xfId="2" applyFont="1" applyFill="1" applyBorder="1" applyAlignment="1">
      <alignment horizontal="left" vertical="center"/>
    </xf>
    <xf numFmtId="2" fontId="20" fillId="0" borderId="1" xfId="2" applyNumberFormat="1" applyFont="1" applyFill="1" applyBorder="1" applyAlignment="1">
      <alignment horizontal="left" vertical="center"/>
    </xf>
    <xf numFmtId="0" fontId="20" fillId="0" borderId="25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1" fontId="20" fillId="0" borderId="1" xfId="0" applyNumberFormat="1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top"/>
    </xf>
    <xf numFmtId="0" fontId="6" fillId="0" borderId="3" xfId="2" applyFont="1" applyFill="1" applyBorder="1" applyAlignment="1">
      <alignment horizontal="center" vertical="top"/>
    </xf>
    <xf numFmtId="0" fontId="6" fillId="0" borderId="26" xfId="2" applyFont="1" applyFill="1" applyBorder="1" applyAlignment="1">
      <alignment horizontal="center" vertical="top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/>
    </xf>
    <xf numFmtId="0" fontId="5" fillId="0" borderId="0" xfId="2" quotePrefix="1" applyFont="1" applyFill="1" applyBorder="1" applyAlignment="1">
      <alignment horizontal="left" vertical="center"/>
    </xf>
    <xf numFmtId="187" fontId="6" fillId="0" borderId="3" xfId="2" applyNumberFormat="1" applyFont="1" applyBorder="1" applyAlignment="1">
      <alignment horizontal="center"/>
    </xf>
    <xf numFmtId="0" fontId="19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6" fillId="0" borderId="28" xfId="2" applyFont="1" applyFill="1" applyBorder="1" applyAlignment="1">
      <alignment horizontal="left" vertical="top"/>
    </xf>
    <xf numFmtId="0" fontId="6" fillId="0" borderId="29" xfId="2" applyFont="1" applyFill="1" applyBorder="1" applyAlignment="1">
      <alignment horizontal="left" vertical="top"/>
    </xf>
    <xf numFmtId="0" fontId="6" fillId="0" borderId="29" xfId="2" applyFont="1" applyFill="1" applyBorder="1" applyAlignment="1">
      <alignment horizontal="left"/>
    </xf>
    <xf numFmtId="0" fontId="6" fillId="0" borderId="30" xfId="2" applyFont="1" applyFill="1" applyBorder="1" applyAlignment="1">
      <alignment horizontal="left" vertical="top"/>
    </xf>
    <xf numFmtId="0" fontId="6" fillId="0" borderId="10" xfId="0" applyFont="1" applyFill="1" applyBorder="1" applyAlignment="1">
      <alignment vertical="center"/>
    </xf>
    <xf numFmtId="1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left" vertical="center"/>
    </xf>
    <xf numFmtId="0" fontId="6" fillId="0" borderId="31" xfId="2" applyFont="1" applyFill="1" applyBorder="1" applyAlignment="1">
      <alignment horizontal="left" vertical="center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/>
    </xf>
    <xf numFmtId="0" fontId="6" fillId="0" borderId="26" xfId="2" applyFont="1" applyFill="1" applyBorder="1" applyAlignment="1">
      <alignment horizontal="left" vertical="center"/>
    </xf>
    <xf numFmtId="43" fontId="6" fillId="0" borderId="32" xfId="1" applyNumberFormat="1" applyFont="1" applyFill="1" applyBorder="1" applyAlignment="1">
      <alignment horizontal="center" vertical="top"/>
    </xf>
    <xf numFmtId="43" fontId="6" fillId="0" borderId="6" xfId="1" applyNumberFormat="1" applyFont="1" applyFill="1" applyBorder="1" applyAlignment="1">
      <alignment horizontal="center" vertical="top"/>
    </xf>
    <xf numFmtId="43" fontId="6" fillId="0" borderId="14" xfId="1" applyNumberFormat="1" applyFont="1" applyFill="1" applyBorder="1" applyAlignment="1">
      <alignment horizontal="center" vertical="top"/>
    </xf>
    <xf numFmtId="0" fontId="6" fillId="0" borderId="32" xfId="2" applyFont="1" applyFill="1" applyBorder="1" applyAlignment="1">
      <alignment horizontal="center" vertical="top"/>
    </xf>
    <xf numFmtId="0" fontId="6" fillId="0" borderId="6" xfId="2" applyFont="1" applyFill="1" applyBorder="1" applyAlignment="1">
      <alignment horizontal="center" vertical="top"/>
    </xf>
    <xf numFmtId="0" fontId="6" fillId="0" borderId="14" xfId="2" applyFont="1" applyFill="1" applyBorder="1" applyAlignment="1">
      <alignment horizontal="center" vertical="top"/>
    </xf>
    <xf numFmtId="43" fontId="6" fillId="0" borderId="32" xfId="2" applyNumberFormat="1" applyFont="1" applyFill="1" applyBorder="1" applyAlignment="1">
      <alignment horizontal="right" vertical="top"/>
    </xf>
    <xf numFmtId="43" fontId="6" fillId="0" borderId="6" xfId="2" applyNumberFormat="1" applyFont="1" applyFill="1" applyBorder="1" applyAlignment="1">
      <alignment horizontal="right" vertical="top"/>
    </xf>
    <xf numFmtId="43" fontId="6" fillId="0" borderId="14" xfId="2" applyNumberFormat="1" applyFont="1" applyFill="1" applyBorder="1" applyAlignment="1">
      <alignment horizontal="right" vertical="top"/>
    </xf>
    <xf numFmtId="2" fontId="20" fillId="0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left" vertical="center"/>
    </xf>
    <xf numFmtId="2" fontId="6" fillId="0" borderId="4" xfId="2" applyNumberFormat="1" applyFont="1" applyFill="1" applyBorder="1" applyAlignment="1">
      <alignment horizontal="center" vertical="top"/>
    </xf>
    <xf numFmtId="2" fontId="6" fillId="0" borderId="1" xfId="2" applyNumberFormat="1" applyFont="1" applyFill="1" applyBorder="1" applyAlignment="1">
      <alignment horizontal="center" vertical="top"/>
    </xf>
    <xf numFmtId="2" fontId="6" fillId="0" borderId="9" xfId="2" applyNumberFormat="1" applyFont="1" applyFill="1" applyBorder="1" applyAlignment="1">
      <alignment horizontal="center" vertical="top"/>
    </xf>
    <xf numFmtId="2" fontId="20" fillId="0" borderId="10" xfId="0" applyNumberFormat="1" applyFont="1" applyFill="1" applyBorder="1" applyAlignment="1">
      <alignment vertical="center"/>
    </xf>
    <xf numFmtId="2" fontId="6" fillId="0" borderId="10" xfId="0" applyNumberFormat="1" applyFont="1" applyFill="1" applyBorder="1" applyAlignment="1">
      <alignment vertical="center"/>
    </xf>
    <xf numFmtId="2" fontId="6" fillId="0" borderId="10" xfId="0" applyNumberFormat="1" applyFont="1" applyFill="1" applyBorder="1" applyAlignment="1">
      <alignment horizontal="center" vertical="center"/>
    </xf>
    <xf numFmtId="2" fontId="6" fillId="0" borderId="10" xfId="2" applyNumberFormat="1" applyFont="1" applyFill="1" applyBorder="1" applyAlignment="1">
      <alignment horizontal="left" vertical="center"/>
    </xf>
    <xf numFmtId="2" fontId="6" fillId="0" borderId="31" xfId="2" applyNumberFormat="1" applyFont="1" applyFill="1" applyBorder="1" applyAlignment="1">
      <alignment horizontal="left" vertical="center"/>
    </xf>
    <xf numFmtId="2" fontId="6" fillId="0" borderId="22" xfId="2" applyNumberFormat="1" applyFont="1" applyFill="1" applyBorder="1" applyAlignment="1">
      <alignment horizontal="center" vertical="top"/>
    </xf>
    <xf numFmtId="2" fontId="6" fillId="0" borderId="10" xfId="2" applyNumberFormat="1" applyFont="1" applyFill="1" applyBorder="1" applyAlignment="1">
      <alignment horizontal="center" vertical="top"/>
    </xf>
    <xf numFmtId="2" fontId="6" fillId="0" borderId="31" xfId="2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left" vertical="center"/>
    </xf>
    <xf numFmtId="2" fontId="6" fillId="0" borderId="33" xfId="2" applyNumberFormat="1" applyFont="1" applyFill="1" applyBorder="1" applyAlignment="1">
      <alignment horizontal="left" vertical="center"/>
    </xf>
    <xf numFmtId="49" fontId="20" fillId="0" borderId="3" xfId="0" applyNumberFormat="1" applyFont="1" applyFill="1" applyBorder="1" applyAlignment="1">
      <alignment vertical="center"/>
    </xf>
    <xf numFmtId="43" fontId="6" fillId="0" borderId="0" xfId="1" quotePrefix="1" applyFont="1" applyFill="1" applyBorder="1" applyAlignment="1">
      <alignment horizontal="left" vertical="center"/>
    </xf>
    <xf numFmtId="43" fontId="17" fillId="0" borderId="0" xfId="1" quotePrefix="1" applyFont="1" applyFill="1" applyBorder="1" applyAlignment="1">
      <alignment horizontal="left" vertical="center"/>
    </xf>
    <xf numFmtId="43" fontId="6" fillId="0" borderId="0" xfId="1" applyFont="1" applyFill="1" applyAlignment="1">
      <alignment horizontal="left"/>
    </xf>
    <xf numFmtId="43" fontId="6" fillId="0" borderId="0" xfId="1" applyFont="1" applyFill="1" applyBorder="1" applyAlignment="1">
      <alignment horizontal="left" vertical="center"/>
    </xf>
    <xf numFmtId="43" fontId="6" fillId="0" borderId="8" xfId="1" applyFont="1" applyFill="1" applyBorder="1" applyAlignment="1">
      <alignment vertical="center"/>
    </xf>
    <xf numFmtId="43" fontId="6" fillId="0" borderId="32" xfId="1" applyFont="1" applyFill="1" applyBorder="1" applyAlignment="1">
      <alignment horizontal="right" vertical="top"/>
    </xf>
    <xf numFmtId="43" fontId="6" fillId="0" borderId="6" xfId="1" applyFont="1" applyFill="1" applyBorder="1" applyAlignment="1">
      <alignment horizontal="right" vertical="top"/>
    </xf>
    <xf numFmtId="43" fontId="6" fillId="0" borderId="14" xfId="1" applyFont="1" applyFill="1" applyBorder="1" applyAlignment="1">
      <alignment horizontal="right" vertical="top"/>
    </xf>
    <xf numFmtId="43" fontId="6" fillId="0" borderId="0" xfId="1" applyFont="1" applyFill="1" applyBorder="1" applyAlignment="1">
      <alignment horizontal="left"/>
    </xf>
    <xf numFmtId="43" fontId="6" fillId="0" borderId="0" xfId="1" applyFont="1" applyFill="1" applyAlignment="1">
      <alignment horizontal="left" vertical="center"/>
    </xf>
    <xf numFmtId="43" fontId="14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14" fillId="0" borderId="0" xfId="1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left" vertical="center"/>
    </xf>
    <xf numFmtId="0" fontId="6" fillId="0" borderId="34" xfId="2" applyFont="1" applyFill="1" applyBorder="1" applyAlignment="1">
      <alignment horizontal="center" vertical="top"/>
    </xf>
    <xf numFmtId="0" fontId="6" fillId="0" borderId="0" xfId="2" applyFont="1" applyFill="1" applyBorder="1" applyAlignment="1">
      <alignment horizontal="center" vertical="top"/>
    </xf>
    <xf numFmtId="0" fontId="6" fillId="0" borderId="33" xfId="2" applyFont="1" applyFill="1" applyBorder="1" applyAlignment="1">
      <alignment horizontal="center" vertical="top"/>
    </xf>
    <xf numFmtId="0" fontId="19" fillId="0" borderId="35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6" fillId="0" borderId="36" xfId="2" applyFont="1" applyFill="1" applyBorder="1" applyAlignment="1">
      <alignment horizontal="left" vertical="top"/>
    </xf>
    <xf numFmtId="0" fontId="19" fillId="0" borderId="7" xfId="2" applyFont="1" applyFill="1" applyBorder="1" applyAlignment="1">
      <alignment horizontal="left" vertical="top"/>
    </xf>
    <xf numFmtId="0" fontId="19" fillId="0" borderId="7" xfId="2" applyFont="1" applyFill="1" applyBorder="1" applyAlignment="1">
      <alignment horizontal="left"/>
    </xf>
    <xf numFmtId="0" fontId="6" fillId="0" borderId="28" xfId="2" applyFont="1" applyFill="1" applyBorder="1" applyAlignment="1">
      <alignment horizontal="left"/>
    </xf>
    <xf numFmtId="0" fontId="6" fillId="0" borderId="0" xfId="2" applyFont="1" applyBorder="1" applyAlignment="1">
      <alignment horizontal="left" vertical="top"/>
    </xf>
    <xf numFmtId="0" fontId="14" fillId="0" borderId="0" xfId="2" applyFont="1" applyFill="1" applyBorder="1" applyAlignment="1">
      <alignment horizontal="left" vertical="top"/>
    </xf>
    <xf numFmtId="43" fontId="14" fillId="0" borderId="0" xfId="2" applyNumberFormat="1" applyFont="1" applyBorder="1" applyAlignment="1">
      <alignment horizontal="left" vertical="top" indent="2"/>
    </xf>
    <xf numFmtId="43" fontId="6" fillId="0" borderId="0" xfId="2" applyNumberFormat="1" applyFont="1" applyBorder="1" applyAlignment="1">
      <alignment horizontal="left" vertical="top" indent="2"/>
    </xf>
    <xf numFmtId="0" fontId="6" fillId="0" borderId="0" xfId="2" applyFont="1" applyFill="1" applyBorder="1" applyAlignment="1">
      <alignment vertical="top"/>
    </xf>
    <xf numFmtId="3" fontId="6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43" fontId="6" fillId="0" borderId="0" xfId="2" applyNumberFormat="1" applyFont="1" applyBorder="1" applyAlignment="1">
      <alignment horizontal="left" vertical="top"/>
    </xf>
    <xf numFmtId="43" fontId="6" fillId="0" borderId="0" xfId="2" applyNumberFormat="1" applyFont="1" applyBorder="1" applyAlignment="1">
      <alignment horizontal="center" vertical="top"/>
    </xf>
    <xf numFmtId="43" fontId="19" fillId="0" borderId="0" xfId="1" applyFont="1" applyFill="1" applyAlignment="1">
      <alignment horizontal="left"/>
    </xf>
    <xf numFmtId="0" fontId="20" fillId="0" borderId="2" xfId="2" applyFont="1" applyBorder="1"/>
    <xf numFmtId="49" fontId="20" fillId="0" borderId="5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left" vertical="center"/>
    </xf>
    <xf numFmtId="0" fontId="6" fillId="0" borderId="48" xfId="2" applyFont="1" applyFill="1" applyBorder="1" applyAlignment="1">
      <alignment horizontal="left" vertical="center"/>
    </xf>
    <xf numFmtId="2" fontId="20" fillId="0" borderId="3" xfId="0" applyNumberFormat="1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3" xfId="2" applyNumberFormat="1" applyFont="1" applyFill="1" applyBorder="1" applyAlignment="1">
      <alignment horizontal="left" vertical="center"/>
    </xf>
    <xf numFmtId="2" fontId="6" fillId="0" borderId="26" xfId="2" applyNumberFormat="1" applyFont="1" applyFill="1" applyBorder="1" applyAlignment="1">
      <alignment horizontal="left" vertical="center"/>
    </xf>
    <xf numFmtId="2" fontId="6" fillId="0" borderId="11" xfId="2" applyNumberFormat="1" applyFont="1" applyFill="1" applyBorder="1" applyAlignment="1">
      <alignment horizontal="center" vertical="top"/>
    </xf>
    <xf numFmtId="2" fontId="6" fillId="0" borderId="3" xfId="2" applyNumberFormat="1" applyFont="1" applyFill="1" applyBorder="1" applyAlignment="1">
      <alignment horizontal="center" vertical="top"/>
    </xf>
    <xf numFmtId="2" fontId="6" fillId="0" borderId="26" xfId="2" applyNumberFormat="1" applyFont="1" applyFill="1" applyBorder="1" applyAlignment="1">
      <alignment horizontal="center" vertical="top"/>
    </xf>
    <xf numFmtId="43" fontId="19" fillId="0" borderId="8" xfId="1" applyFont="1" applyFill="1" applyBorder="1" applyAlignment="1">
      <alignment vertical="center"/>
    </xf>
    <xf numFmtId="49" fontId="19" fillId="0" borderId="8" xfId="1" applyNumberFormat="1" applyFont="1" applyFill="1" applyBorder="1" applyAlignment="1">
      <alignment vertical="center"/>
    </xf>
    <xf numFmtId="0" fontId="9" fillId="0" borderId="0" xfId="2" applyFont="1" applyBorder="1"/>
    <xf numFmtId="0" fontId="22" fillId="0" borderId="0" xfId="2" applyFont="1" applyAlignment="1"/>
    <xf numFmtId="0" fontId="22" fillId="0" borderId="0" xfId="2" applyFont="1" applyBorder="1" applyAlignment="1"/>
    <xf numFmtId="0" fontId="24" fillId="0" borderId="0" xfId="2" applyFont="1"/>
    <xf numFmtId="0" fontId="25" fillId="0" borderId="44" xfId="2" applyFont="1" applyBorder="1"/>
    <xf numFmtId="0" fontId="25" fillId="0" borderId="28" xfId="2" applyFont="1" applyBorder="1"/>
    <xf numFmtId="0" fontId="26" fillId="0" borderId="28" xfId="2" applyFont="1" applyBorder="1"/>
    <xf numFmtId="0" fontId="27" fillId="0" borderId="28" xfId="2" applyFont="1" applyBorder="1"/>
    <xf numFmtId="0" fontId="24" fillId="0" borderId="28" xfId="2" applyFont="1" applyBorder="1"/>
    <xf numFmtId="0" fontId="24" fillId="0" borderId="30" xfId="2" applyFont="1" applyBorder="1"/>
    <xf numFmtId="0" fontId="25" fillId="0" borderId="34" xfId="2" applyFont="1" applyBorder="1"/>
    <xf numFmtId="0" fontId="25" fillId="0" borderId="0" xfId="2" applyFont="1" applyBorder="1"/>
    <xf numFmtId="0" fontId="26" fillId="0" borderId="0" xfId="2" applyFont="1" applyBorder="1"/>
    <xf numFmtId="0" fontId="27" fillId="0" borderId="0" xfId="2" applyFont="1" applyBorder="1"/>
    <xf numFmtId="0" fontId="24" fillId="0" borderId="0" xfId="2" applyFont="1" applyBorder="1"/>
    <xf numFmtId="0" fontId="24" fillId="0" borderId="33" xfId="2" applyFont="1" applyBorder="1"/>
    <xf numFmtId="195" fontId="26" fillId="0" borderId="0" xfId="1" applyNumberFormat="1" applyFont="1" applyBorder="1"/>
    <xf numFmtId="189" fontId="27" fillId="0" borderId="0" xfId="2" applyNumberFormat="1" applyFont="1" applyBorder="1"/>
    <xf numFmtId="0" fontId="28" fillId="0" borderId="0" xfId="2" applyFont="1" applyBorder="1" applyAlignment="1">
      <alignment horizontal="center"/>
    </xf>
    <xf numFmtId="0" fontId="27" fillId="0" borderId="0" xfId="2" applyFont="1" applyBorder="1" applyAlignment="1">
      <alignment horizontal="left"/>
    </xf>
    <xf numFmtId="0" fontId="25" fillId="0" borderId="49" xfId="2" applyFont="1" applyBorder="1"/>
    <xf numFmtId="0" fontId="25" fillId="0" borderId="7" xfId="2" applyFont="1" applyBorder="1"/>
    <xf numFmtId="0" fontId="26" fillId="0" borderId="7" xfId="2" applyFont="1" applyBorder="1"/>
    <xf numFmtId="0" fontId="27" fillId="0" borderId="7" xfId="2" applyFont="1" applyBorder="1"/>
    <xf numFmtId="0" fontId="24" fillId="0" borderId="7" xfId="2" applyFont="1" applyBorder="1"/>
    <xf numFmtId="0" fontId="24" fillId="0" borderId="50" xfId="2" applyFont="1" applyBorder="1"/>
    <xf numFmtId="191" fontId="18" fillId="0" borderId="0" xfId="2" applyNumberFormat="1" applyFont="1" applyFill="1" applyBorder="1" applyAlignment="1">
      <alignment horizontal="left" vertical="center"/>
    </xf>
    <xf numFmtId="0" fontId="23" fillId="0" borderId="0" xfId="2" applyFont="1" applyBorder="1" applyAlignment="1">
      <alignment horizontal="center"/>
    </xf>
    <xf numFmtId="2" fontId="19" fillId="0" borderId="32" xfId="0" applyNumberFormat="1" applyFont="1" applyFill="1" applyBorder="1" applyAlignment="1">
      <alignment horizontal="center" vertical="center"/>
    </xf>
    <xf numFmtId="2" fontId="19" fillId="0" borderId="6" xfId="0" applyNumberFormat="1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horizontal="center" vertical="center"/>
    </xf>
    <xf numFmtId="2" fontId="19" fillId="0" borderId="32" xfId="2" applyNumberFormat="1" applyFont="1" applyFill="1" applyBorder="1" applyAlignment="1">
      <alignment horizontal="right" vertical="top"/>
    </xf>
    <xf numFmtId="2" fontId="19" fillId="0" borderId="6" xfId="2" applyNumberFormat="1" applyFont="1" applyFill="1" applyBorder="1" applyAlignment="1">
      <alignment horizontal="right" vertical="top"/>
    </xf>
    <xf numFmtId="2" fontId="19" fillId="0" borderId="14" xfId="2" applyNumberFormat="1" applyFont="1" applyFill="1" applyBorder="1" applyAlignment="1">
      <alignment horizontal="right" vertical="top"/>
    </xf>
    <xf numFmtId="0" fontId="6" fillId="0" borderId="37" xfId="2" applyFont="1" applyFill="1" applyBorder="1" applyAlignment="1">
      <alignment horizontal="center"/>
    </xf>
    <xf numFmtId="0" fontId="6" fillId="0" borderId="29" xfId="2" applyFont="1" applyFill="1" applyBorder="1" applyAlignment="1">
      <alignment horizontal="center"/>
    </xf>
    <xf numFmtId="0" fontId="6" fillId="0" borderId="36" xfId="2" applyFont="1" applyFill="1" applyBorder="1" applyAlignment="1">
      <alignment horizontal="center"/>
    </xf>
    <xf numFmtId="2" fontId="6" fillId="0" borderId="22" xfId="1" applyNumberFormat="1" applyFont="1" applyFill="1" applyBorder="1" applyAlignment="1">
      <alignment horizontal="center" vertical="top"/>
    </xf>
    <xf numFmtId="2" fontId="6" fillId="0" borderId="10" xfId="1" applyNumberFormat="1" applyFont="1" applyFill="1" applyBorder="1" applyAlignment="1">
      <alignment horizontal="center" vertical="top"/>
    </xf>
    <xf numFmtId="2" fontId="6" fillId="0" borderId="31" xfId="1" applyNumberFormat="1" applyFont="1" applyFill="1" applyBorder="1" applyAlignment="1">
      <alignment horizontal="center" vertical="top"/>
    </xf>
    <xf numFmtId="0" fontId="6" fillId="0" borderId="4" xfId="2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/>
    </xf>
    <xf numFmtId="0" fontId="6" fillId="0" borderId="9" xfId="2" applyFont="1" applyFill="1" applyBorder="1" applyAlignment="1">
      <alignment horizontal="center" vertical="top"/>
    </xf>
    <xf numFmtId="43" fontId="6" fillId="0" borderId="4" xfId="1" applyFont="1" applyFill="1" applyBorder="1" applyAlignment="1">
      <alignment horizontal="right" vertical="top"/>
    </xf>
    <xf numFmtId="43" fontId="6" fillId="0" borderId="1" xfId="1" applyFont="1" applyFill="1" applyBorder="1" applyAlignment="1">
      <alignment horizontal="right" vertical="top"/>
    </xf>
    <xf numFmtId="43" fontId="6" fillId="0" borderId="9" xfId="1" applyFont="1" applyFill="1" applyBorder="1" applyAlignment="1">
      <alignment horizontal="right" vertical="top"/>
    </xf>
    <xf numFmtId="43" fontId="6" fillId="0" borderId="4" xfId="2" applyNumberFormat="1" applyFont="1" applyFill="1" applyBorder="1" applyAlignment="1">
      <alignment horizontal="right" vertical="top"/>
    </xf>
    <xf numFmtId="43" fontId="6" fillId="0" borderId="1" xfId="2" applyNumberFormat="1" applyFont="1" applyFill="1" applyBorder="1" applyAlignment="1">
      <alignment horizontal="right" vertical="top"/>
    </xf>
    <xf numFmtId="43" fontId="6" fillId="0" borderId="9" xfId="2" applyNumberFormat="1" applyFont="1" applyFill="1" applyBorder="1" applyAlignment="1">
      <alignment horizontal="right" vertical="top"/>
    </xf>
    <xf numFmtId="0" fontId="6" fillId="0" borderId="4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top"/>
    </xf>
    <xf numFmtId="2" fontId="6" fillId="0" borderId="1" xfId="1" applyNumberFormat="1" applyFont="1" applyFill="1" applyBorder="1" applyAlignment="1">
      <alignment horizontal="center" vertical="top"/>
    </xf>
    <xf numFmtId="2" fontId="6" fillId="0" borderId="9" xfId="1" applyNumberFormat="1" applyFont="1" applyFill="1" applyBorder="1" applyAlignment="1">
      <alignment horizontal="center" vertical="top"/>
    </xf>
    <xf numFmtId="2" fontId="19" fillId="0" borderId="32" xfId="1" applyNumberFormat="1" applyFont="1" applyFill="1" applyBorder="1" applyAlignment="1">
      <alignment horizontal="center" vertical="top"/>
    </xf>
    <xf numFmtId="2" fontId="19" fillId="0" borderId="6" xfId="1" applyNumberFormat="1" applyFont="1" applyFill="1" applyBorder="1" applyAlignment="1">
      <alignment horizontal="center" vertical="top"/>
    </xf>
    <xf numFmtId="2" fontId="19" fillId="0" borderId="14" xfId="1" applyNumberFormat="1" applyFont="1" applyFill="1" applyBorder="1" applyAlignment="1">
      <alignment horizontal="center" vertical="top"/>
    </xf>
    <xf numFmtId="2" fontId="19" fillId="0" borderId="32" xfId="2" applyNumberFormat="1" applyFont="1" applyFill="1" applyBorder="1" applyAlignment="1">
      <alignment horizontal="center" vertical="top"/>
    </xf>
    <xf numFmtId="2" fontId="19" fillId="0" borderId="6" xfId="2" applyNumberFormat="1" applyFont="1" applyFill="1" applyBorder="1" applyAlignment="1">
      <alignment horizontal="center" vertical="top"/>
    </xf>
    <xf numFmtId="2" fontId="19" fillId="0" borderId="14" xfId="2" applyNumberFormat="1" applyFont="1" applyFill="1" applyBorder="1" applyAlignment="1">
      <alignment horizontal="center" vertical="top"/>
    </xf>
    <xf numFmtId="43" fontId="19" fillId="0" borderId="32" xfId="1" applyFont="1" applyFill="1" applyBorder="1" applyAlignment="1">
      <alignment horizontal="right" vertical="top"/>
    </xf>
    <xf numFmtId="43" fontId="19" fillId="0" borderId="6" xfId="1" applyFont="1" applyFill="1" applyBorder="1" applyAlignment="1">
      <alignment horizontal="right" vertical="top"/>
    </xf>
    <xf numFmtId="43" fontId="19" fillId="0" borderId="14" xfId="1" applyFont="1" applyFill="1" applyBorder="1" applyAlignment="1">
      <alignment horizontal="right" vertical="top"/>
    </xf>
    <xf numFmtId="43" fontId="19" fillId="0" borderId="44" xfId="1" applyNumberFormat="1" applyFont="1" applyFill="1" applyBorder="1" applyAlignment="1">
      <alignment horizontal="center" vertical="top"/>
    </xf>
    <xf numFmtId="43" fontId="19" fillId="0" borderId="28" xfId="1" applyNumberFormat="1" applyFont="1" applyFill="1" applyBorder="1" applyAlignment="1">
      <alignment horizontal="center" vertical="top"/>
    </xf>
    <xf numFmtId="43" fontId="19" fillId="0" borderId="30" xfId="1" applyNumberFormat="1" applyFont="1" applyFill="1" applyBorder="1" applyAlignment="1">
      <alignment horizontal="center" vertical="top"/>
    </xf>
    <xf numFmtId="0" fontId="19" fillId="0" borderId="44" xfId="2" applyNumberFormat="1" applyFont="1" applyFill="1" applyBorder="1" applyAlignment="1">
      <alignment horizontal="center" vertical="top"/>
    </xf>
    <xf numFmtId="0" fontId="19" fillId="0" borderId="28" xfId="2" applyNumberFormat="1" applyFont="1" applyFill="1" applyBorder="1" applyAlignment="1">
      <alignment horizontal="center" vertical="top"/>
    </xf>
    <xf numFmtId="0" fontId="19" fillId="0" borderId="30" xfId="2" applyNumberFormat="1" applyFont="1" applyFill="1" applyBorder="1" applyAlignment="1">
      <alignment horizontal="center" vertical="top"/>
    </xf>
    <xf numFmtId="43" fontId="16" fillId="0" borderId="37" xfId="1" applyFont="1" applyFill="1" applyBorder="1" applyAlignment="1">
      <alignment horizontal="right" vertical="top"/>
    </xf>
    <xf numFmtId="43" fontId="16" fillId="0" borderId="29" xfId="1" applyFont="1" applyFill="1" applyBorder="1" applyAlignment="1">
      <alignment horizontal="right" vertical="top"/>
    </xf>
    <xf numFmtId="43" fontId="16" fillId="0" borderId="36" xfId="1" applyFont="1" applyFill="1" applyBorder="1" applyAlignment="1">
      <alignment horizontal="right" vertical="top"/>
    </xf>
    <xf numFmtId="43" fontId="6" fillId="0" borderId="37" xfId="1" applyFont="1" applyFill="1" applyBorder="1" applyAlignment="1">
      <alignment horizontal="right" vertical="top"/>
    </xf>
    <xf numFmtId="43" fontId="6" fillId="0" borderId="29" xfId="1" applyFont="1" applyFill="1" applyBorder="1" applyAlignment="1">
      <alignment horizontal="right" vertical="top"/>
    </xf>
    <xf numFmtId="43" fontId="6" fillId="0" borderId="36" xfId="1" applyFont="1" applyFill="1" applyBorder="1" applyAlignment="1">
      <alignment horizontal="right" vertical="top"/>
    </xf>
    <xf numFmtId="43" fontId="16" fillId="0" borderId="37" xfId="2" applyNumberFormat="1" applyFont="1" applyFill="1" applyBorder="1" applyAlignment="1">
      <alignment horizontal="right" vertical="top"/>
    </xf>
    <xf numFmtId="43" fontId="16" fillId="0" borderId="29" xfId="2" applyNumberFormat="1" applyFont="1" applyFill="1" applyBorder="1" applyAlignment="1">
      <alignment horizontal="right" vertical="top"/>
    </xf>
    <xf numFmtId="43" fontId="16" fillId="0" borderId="36" xfId="2" applyNumberFormat="1" applyFont="1" applyFill="1" applyBorder="1" applyAlignment="1">
      <alignment horizontal="right" vertical="top"/>
    </xf>
    <xf numFmtId="0" fontId="6" fillId="0" borderId="32" xfId="2" applyNumberFormat="1" applyFont="1" applyFill="1" applyBorder="1" applyAlignment="1">
      <alignment horizontal="center" vertical="center"/>
    </xf>
    <xf numFmtId="0" fontId="6" fillId="0" borderId="14" xfId="2" applyNumberFormat="1" applyFont="1" applyFill="1" applyBorder="1" applyAlignment="1">
      <alignment horizontal="center" vertical="center"/>
    </xf>
    <xf numFmtId="49" fontId="19" fillId="0" borderId="32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 vertical="center"/>
    </xf>
    <xf numFmtId="43" fontId="19" fillId="0" borderId="38" xfId="2" applyNumberFormat="1" applyFont="1" applyFill="1" applyBorder="1" applyAlignment="1">
      <alignment horizontal="right" vertical="top"/>
    </xf>
    <xf numFmtId="43" fontId="19" fillId="0" borderId="40" xfId="2" applyNumberFormat="1" applyFont="1" applyFill="1" applyBorder="1" applyAlignment="1">
      <alignment horizontal="right" vertical="top"/>
    </xf>
    <xf numFmtId="43" fontId="19" fillId="0" borderId="39" xfId="2" applyNumberFormat="1" applyFont="1" applyFill="1" applyBorder="1" applyAlignment="1">
      <alignment horizontal="right" vertical="top"/>
    </xf>
    <xf numFmtId="43" fontId="19" fillId="0" borderId="38" xfId="1" applyFont="1" applyFill="1" applyBorder="1" applyAlignment="1">
      <alignment horizontal="right" vertical="top"/>
    </xf>
    <xf numFmtId="43" fontId="19" fillId="0" borderId="40" xfId="1" applyFont="1" applyFill="1" applyBorder="1" applyAlignment="1">
      <alignment horizontal="right" vertical="top"/>
    </xf>
    <xf numFmtId="43" fontId="19" fillId="0" borderId="39" xfId="1" applyFont="1" applyFill="1" applyBorder="1" applyAlignment="1">
      <alignment horizontal="right" vertical="top"/>
    </xf>
    <xf numFmtId="43" fontId="6" fillId="0" borderId="38" xfId="2" applyNumberFormat="1" applyFont="1" applyFill="1" applyBorder="1" applyAlignment="1">
      <alignment horizontal="center" vertical="top"/>
    </xf>
    <xf numFmtId="0" fontId="6" fillId="0" borderId="40" xfId="2" applyFont="1" applyFill="1" applyBorder="1" applyAlignment="1">
      <alignment horizontal="center" vertical="top"/>
    </xf>
    <xf numFmtId="0" fontId="6" fillId="0" borderId="39" xfId="2" applyFont="1" applyFill="1" applyBorder="1" applyAlignment="1">
      <alignment horizontal="center" vertical="top"/>
    </xf>
    <xf numFmtId="0" fontId="6" fillId="0" borderId="4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9" xfId="2" applyFont="1" applyFill="1" applyBorder="1" applyAlignment="1">
      <alignment horizontal="center"/>
    </xf>
    <xf numFmtId="0" fontId="6" fillId="0" borderId="22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31" xfId="2" applyFont="1" applyFill="1" applyBorder="1" applyAlignment="1">
      <alignment horizontal="center"/>
    </xf>
    <xf numFmtId="2" fontId="6" fillId="0" borderId="34" xfId="2" applyNumberFormat="1" applyFont="1" applyFill="1" applyBorder="1" applyAlignment="1">
      <alignment horizontal="center"/>
    </xf>
    <xf numFmtId="2" fontId="6" fillId="0" borderId="0" xfId="2" applyNumberFormat="1" applyFont="1" applyFill="1" applyBorder="1" applyAlignment="1">
      <alignment horizontal="center"/>
    </xf>
    <xf numFmtId="2" fontId="6" fillId="0" borderId="33" xfId="2" applyNumberFormat="1" applyFont="1" applyFill="1" applyBorder="1" applyAlignment="1">
      <alignment horizontal="center"/>
    </xf>
    <xf numFmtId="0" fontId="6" fillId="0" borderId="34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33" xfId="2" applyFont="1" applyFill="1" applyBorder="1" applyAlignment="1">
      <alignment horizontal="center"/>
    </xf>
    <xf numFmtId="0" fontId="14" fillId="0" borderId="41" xfId="2" applyFont="1" applyFill="1" applyBorder="1" applyAlignment="1">
      <alignment horizontal="center" vertical="center" wrapText="1"/>
    </xf>
    <xf numFmtId="0" fontId="14" fillId="0" borderId="42" xfId="2" applyFont="1" applyFill="1" applyBorder="1" applyAlignment="1">
      <alignment horizontal="center" vertical="center" wrapText="1"/>
    </xf>
    <xf numFmtId="0" fontId="14" fillId="0" borderId="34" xfId="2" applyFont="1" applyFill="1" applyBorder="1" applyAlignment="1">
      <alignment horizontal="center" vertical="center" wrapText="1"/>
    </xf>
    <xf numFmtId="0" fontId="14" fillId="0" borderId="33" xfId="2" applyFont="1" applyFill="1" applyBorder="1" applyAlignment="1">
      <alignment horizontal="center" vertical="center" wrapText="1"/>
    </xf>
    <xf numFmtId="0" fontId="14" fillId="0" borderId="43" xfId="2" applyFont="1" applyFill="1" applyBorder="1" applyAlignment="1">
      <alignment horizontal="center" vertical="center"/>
    </xf>
    <xf numFmtId="0" fontId="14" fillId="0" borderId="27" xfId="2" applyFont="1" applyFill="1" applyBorder="1" applyAlignment="1">
      <alignment horizontal="center" vertical="center"/>
    </xf>
    <xf numFmtId="0" fontId="20" fillId="0" borderId="34" xfId="2" applyFont="1" applyFill="1" applyBorder="1" applyAlignment="1">
      <alignment horizontal="center" vertical="top"/>
    </xf>
    <xf numFmtId="0" fontId="20" fillId="0" borderId="33" xfId="2" applyFont="1" applyFill="1" applyBorder="1" applyAlignment="1">
      <alignment horizontal="center" vertical="top"/>
    </xf>
    <xf numFmtId="0" fontId="20" fillId="0" borderId="4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4" fillId="0" borderId="44" xfId="2" applyFont="1" applyFill="1" applyBorder="1" applyAlignment="1">
      <alignment horizontal="center" vertical="top"/>
    </xf>
    <xf numFmtId="0" fontId="14" fillId="0" borderId="30" xfId="2" applyFont="1" applyFill="1" applyBorder="1" applyAlignment="1">
      <alignment horizontal="center" vertical="top"/>
    </xf>
    <xf numFmtId="0" fontId="14" fillId="0" borderId="45" xfId="2" applyFont="1" applyFill="1" applyBorder="1" applyAlignment="1">
      <alignment horizontal="center"/>
    </xf>
    <xf numFmtId="0" fontId="14" fillId="0" borderId="46" xfId="2" applyFont="1" applyFill="1" applyBorder="1" applyAlignment="1">
      <alignment horizontal="center"/>
    </xf>
    <xf numFmtId="0" fontId="14" fillId="0" borderId="47" xfId="2" applyFont="1" applyFill="1" applyBorder="1" applyAlignment="1">
      <alignment horizontal="center"/>
    </xf>
    <xf numFmtId="43" fontId="5" fillId="0" borderId="44" xfId="1" applyFont="1" applyFill="1" applyBorder="1" applyAlignment="1">
      <alignment horizontal="center"/>
    </xf>
    <xf numFmtId="43" fontId="5" fillId="0" borderId="28" xfId="1" applyFont="1" applyFill="1" applyBorder="1" applyAlignment="1">
      <alignment horizontal="center"/>
    </xf>
    <xf numFmtId="43" fontId="5" fillId="0" borderId="30" xfId="1" applyFont="1" applyFill="1" applyBorder="1" applyAlignment="1">
      <alignment horizontal="center"/>
    </xf>
    <xf numFmtId="43" fontId="14" fillId="0" borderId="41" xfId="1" applyFont="1" applyFill="1" applyBorder="1" applyAlignment="1">
      <alignment horizontal="center" vertical="center" wrapText="1" shrinkToFit="1"/>
    </xf>
    <xf numFmtId="43" fontId="14" fillId="0" borderId="23" xfId="1" applyFont="1" applyFill="1" applyBorder="1" applyAlignment="1">
      <alignment shrinkToFit="1"/>
    </xf>
    <xf numFmtId="43" fontId="14" fillId="0" borderId="42" xfId="1" applyFont="1" applyFill="1" applyBorder="1" applyAlignment="1">
      <alignment shrinkToFit="1"/>
    </xf>
    <xf numFmtId="43" fontId="14" fillId="0" borderId="34" xfId="1" applyFont="1" applyFill="1" applyBorder="1" applyAlignment="1">
      <alignment shrinkToFit="1"/>
    </xf>
    <xf numFmtId="43" fontId="14" fillId="0" borderId="0" xfId="1" applyFont="1" applyFill="1" applyBorder="1" applyAlignment="1">
      <alignment shrinkToFit="1"/>
    </xf>
    <xf numFmtId="43" fontId="14" fillId="0" borderId="33" xfId="1" applyFont="1" applyFill="1" applyBorder="1" applyAlignment="1">
      <alignment shrinkToFit="1"/>
    </xf>
    <xf numFmtId="0" fontId="14" fillId="0" borderId="43" xfId="2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/>
    </xf>
    <xf numFmtId="43" fontId="5" fillId="0" borderId="27" xfId="1" applyFont="1" applyFill="1" applyBorder="1" applyAlignment="1">
      <alignment horizontal="center"/>
    </xf>
    <xf numFmtId="43" fontId="6" fillId="0" borderId="22" xfId="1" applyFont="1" applyFill="1" applyBorder="1" applyAlignment="1">
      <alignment horizontal="right" vertical="top"/>
    </xf>
    <xf numFmtId="43" fontId="6" fillId="0" borderId="10" xfId="1" applyFont="1" applyFill="1" applyBorder="1" applyAlignment="1">
      <alignment horizontal="right" vertical="top"/>
    </xf>
    <xf numFmtId="43" fontId="6" fillId="0" borderId="31" xfId="1" applyFont="1" applyFill="1" applyBorder="1" applyAlignment="1">
      <alignment horizontal="right" vertical="top"/>
    </xf>
    <xf numFmtId="2" fontId="19" fillId="0" borderId="32" xfId="2" applyNumberFormat="1" applyFont="1" applyFill="1" applyBorder="1" applyAlignment="1">
      <alignment horizontal="center" vertical="center"/>
    </xf>
    <xf numFmtId="2" fontId="19" fillId="0" borderId="14" xfId="2" applyNumberFormat="1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top"/>
    </xf>
    <xf numFmtId="0" fontId="6" fillId="0" borderId="10" xfId="2" applyFont="1" applyFill="1" applyBorder="1" applyAlignment="1">
      <alignment horizontal="center" vertical="top"/>
    </xf>
    <xf numFmtId="0" fontId="6" fillId="0" borderId="31" xfId="2" applyFont="1" applyFill="1" applyBorder="1" applyAlignment="1">
      <alignment horizontal="center" vertical="top"/>
    </xf>
    <xf numFmtId="43" fontId="19" fillId="0" borderId="37" xfId="1" applyNumberFormat="1" applyFont="1" applyFill="1" applyBorder="1" applyAlignment="1">
      <alignment horizontal="center" vertical="top"/>
    </xf>
    <xf numFmtId="43" fontId="19" fillId="0" borderId="29" xfId="1" applyNumberFormat="1" applyFont="1" applyFill="1" applyBorder="1" applyAlignment="1">
      <alignment horizontal="center" vertical="top"/>
    </xf>
    <xf numFmtId="43" fontId="19" fillId="0" borderId="36" xfId="1" applyNumberFormat="1" applyFont="1" applyFill="1" applyBorder="1" applyAlignment="1">
      <alignment horizontal="center" vertical="top"/>
    </xf>
    <xf numFmtId="0" fontId="19" fillId="0" borderId="37" xfId="2" applyNumberFormat="1" applyFont="1" applyFill="1" applyBorder="1" applyAlignment="1">
      <alignment horizontal="center" vertical="top"/>
    </xf>
    <xf numFmtId="0" fontId="19" fillId="0" borderId="29" xfId="2" applyNumberFormat="1" applyFont="1" applyFill="1" applyBorder="1" applyAlignment="1">
      <alignment horizontal="center" vertical="top"/>
    </xf>
    <xf numFmtId="0" fontId="19" fillId="0" borderId="36" xfId="2" applyNumberFormat="1" applyFont="1" applyFill="1" applyBorder="1" applyAlignment="1">
      <alignment horizontal="center" vertical="top"/>
    </xf>
    <xf numFmtId="43" fontId="6" fillId="0" borderId="34" xfId="1" applyFont="1" applyFill="1" applyBorder="1" applyAlignment="1">
      <alignment horizontal="right" vertical="top"/>
    </xf>
    <xf numFmtId="43" fontId="6" fillId="0" borderId="0" xfId="1" applyFont="1" applyFill="1" applyBorder="1" applyAlignment="1">
      <alignment horizontal="right" vertical="top"/>
    </xf>
    <xf numFmtId="43" fontId="6" fillId="0" borderId="33" xfId="1" applyFont="1" applyFill="1" applyBorder="1" applyAlignment="1">
      <alignment horizontal="right" vertical="top"/>
    </xf>
    <xf numFmtId="43" fontId="6" fillId="0" borderId="22" xfId="2" applyNumberFormat="1" applyFont="1" applyFill="1" applyBorder="1" applyAlignment="1">
      <alignment horizontal="right" vertical="top"/>
    </xf>
    <xf numFmtId="43" fontId="6" fillId="0" borderId="10" xfId="2" applyNumberFormat="1" applyFont="1" applyFill="1" applyBorder="1" applyAlignment="1">
      <alignment horizontal="right" vertical="top"/>
    </xf>
    <xf numFmtId="43" fontId="6" fillId="0" borderId="31" xfId="2" applyNumberFormat="1" applyFont="1" applyFill="1" applyBorder="1" applyAlignment="1">
      <alignment horizontal="right" vertical="top"/>
    </xf>
    <xf numFmtId="43" fontId="6" fillId="0" borderId="32" xfId="2" applyNumberFormat="1" applyFont="1" applyFill="1" applyBorder="1" applyAlignment="1">
      <alignment horizontal="center" vertical="top"/>
    </xf>
    <xf numFmtId="0" fontId="6" fillId="0" borderId="6" xfId="2" applyFont="1" applyFill="1" applyBorder="1" applyAlignment="1">
      <alignment horizontal="center" vertical="top"/>
    </xf>
    <xf numFmtId="0" fontId="6" fillId="0" borderId="14" xfId="2" applyFont="1" applyFill="1" applyBorder="1" applyAlignment="1">
      <alignment horizontal="center" vertical="top"/>
    </xf>
    <xf numFmtId="43" fontId="6" fillId="0" borderId="11" xfId="1" applyFont="1" applyFill="1" applyBorder="1" applyAlignment="1">
      <alignment horizontal="right" vertical="top"/>
    </xf>
    <xf numFmtId="43" fontId="6" fillId="0" borderId="3" xfId="1" applyFont="1" applyFill="1" applyBorder="1" applyAlignment="1">
      <alignment horizontal="right" vertical="top"/>
    </xf>
    <xf numFmtId="43" fontId="6" fillId="0" borderId="26" xfId="1" applyFont="1" applyFill="1" applyBorder="1" applyAlignment="1">
      <alignment horizontal="right" vertical="top"/>
    </xf>
    <xf numFmtId="2" fontId="6" fillId="0" borderId="4" xfId="2" applyNumberFormat="1" applyFont="1" applyFill="1" applyBorder="1" applyAlignment="1">
      <alignment horizontal="center" vertical="top"/>
    </xf>
    <xf numFmtId="2" fontId="6" fillId="0" borderId="1" xfId="2" applyNumberFormat="1" applyFont="1" applyFill="1" applyBorder="1" applyAlignment="1">
      <alignment horizontal="center" vertical="top"/>
    </xf>
    <xf numFmtId="2" fontId="6" fillId="0" borderId="9" xfId="2" applyNumberFormat="1" applyFont="1" applyFill="1" applyBorder="1" applyAlignment="1">
      <alignment horizontal="center" vertical="top"/>
    </xf>
    <xf numFmtId="2" fontId="6" fillId="0" borderId="11" xfId="2" applyNumberFormat="1" applyFont="1" applyFill="1" applyBorder="1" applyAlignment="1">
      <alignment horizontal="right" vertical="top"/>
    </xf>
    <xf numFmtId="2" fontId="6" fillId="0" borderId="3" xfId="2" applyNumberFormat="1" applyFont="1" applyFill="1" applyBorder="1" applyAlignment="1">
      <alignment horizontal="right" vertical="top"/>
    </xf>
    <xf numFmtId="2" fontId="6" fillId="0" borderId="26" xfId="2" applyNumberFormat="1" applyFont="1" applyFill="1" applyBorder="1" applyAlignment="1">
      <alignment horizontal="right" vertical="top"/>
    </xf>
    <xf numFmtId="2" fontId="6" fillId="0" borderId="4" xfId="2" applyNumberFormat="1" applyFont="1" applyFill="1" applyBorder="1" applyAlignment="1">
      <alignment horizontal="right" vertical="top"/>
    </xf>
    <xf numFmtId="2" fontId="6" fillId="0" borderId="1" xfId="2" applyNumberFormat="1" applyFont="1" applyFill="1" applyBorder="1" applyAlignment="1">
      <alignment horizontal="right" vertical="top"/>
    </xf>
    <xf numFmtId="2" fontId="6" fillId="0" borderId="9" xfId="2" applyNumberFormat="1" applyFont="1" applyFill="1" applyBorder="1" applyAlignment="1">
      <alignment horizontal="right" vertical="top"/>
    </xf>
    <xf numFmtId="2" fontId="6" fillId="0" borderId="11" xfId="2" applyNumberFormat="1" applyFont="1" applyFill="1" applyBorder="1" applyAlignment="1">
      <alignment horizontal="center" vertical="top"/>
    </xf>
    <xf numFmtId="2" fontId="6" fillId="0" borderId="3" xfId="2" applyNumberFormat="1" applyFont="1" applyFill="1" applyBorder="1" applyAlignment="1">
      <alignment horizontal="center" vertical="top"/>
    </xf>
    <xf numFmtId="2" fontId="6" fillId="0" borderId="26" xfId="2" applyNumberFormat="1" applyFont="1" applyFill="1" applyBorder="1" applyAlignment="1">
      <alignment horizontal="center" vertical="top"/>
    </xf>
    <xf numFmtId="43" fontId="6" fillId="0" borderId="11" xfId="2" applyNumberFormat="1" applyFont="1" applyFill="1" applyBorder="1" applyAlignment="1">
      <alignment horizontal="right" vertical="top"/>
    </xf>
    <xf numFmtId="43" fontId="6" fillId="0" borderId="3" xfId="2" applyNumberFormat="1" applyFont="1" applyFill="1" applyBorder="1" applyAlignment="1">
      <alignment horizontal="right" vertical="top"/>
    </xf>
    <xf numFmtId="43" fontId="6" fillId="0" borderId="26" xfId="2" applyNumberFormat="1" applyFont="1" applyFill="1" applyBorder="1" applyAlignment="1">
      <alignment horizontal="right" vertical="top"/>
    </xf>
    <xf numFmtId="2" fontId="6" fillId="0" borderId="22" xfId="2" applyNumberFormat="1" applyFont="1" applyFill="1" applyBorder="1" applyAlignment="1">
      <alignment horizontal="right" vertical="top"/>
    </xf>
    <xf numFmtId="2" fontId="6" fillId="0" borderId="10" xfId="2" applyNumberFormat="1" applyFont="1" applyFill="1" applyBorder="1" applyAlignment="1">
      <alignment horizontal="right" vertical="top"/>
    </xf>
    <xf numFmtId="2" fontId="6" fillId="0" borderId="31" xfId="2" applyNumberFormat="1" applyFont="1" applyFill="1" applyBorder="1" applyAlignment="1">
      <alignment horizontal="right" vertical="top"/>
    </xf>
    <xf numFmtId="1" fontId="6" fillId="0" borderId="4" xfId="2" applyNumberFormat="1" applyFont="1" applyFill="1" applyBorder="1" applyAlignment="1">
      <alignment horizontal="center" vertical="center"/>
    </xf>
    <xf numFmtId="1" fontId="6" fillId="0" borderId="9" xfId="2" applyNumberFormat="1" applyFont="1" applyFill="1" applyBorder="1" applyAlignment="1">
      <alignment horizontal="center" vertical="center"/>
    </xf>
    <xf numFmtId="1" fontId="6" fillId="0" borderId="11" xfId="2" applyNumberFormat="1" applyFont="1" applyFill="1" applyBorder="1" applyAlignment="1">
      <alignment horizontal="center" vertical="center"/>
    </xf>
    <xf numFmtId="1" fontId="6" fillId="0" borderId="26" xfId="2" applyNumberFormat="1" applyFont="1" applyFill="1" applyBorder="1" applyAlignment="1">
      <alignment horizontal="center" vertical="center"/>
    </xf>
    <xf numFmtId="2" fontId="6" fillId="0" borderId="11" xfId="1" applyNumberFormat="1" applyFont="1" applyFill="1" applyBorder="1" applyAlignment="1">
      <alignment horizontal="center" vertical="top"/>
    </xf>
    <xf numFmtId="2" fontId="6" fillId="0" borderId="3" xfId="1" applyNumberFormat="1" applyFont="1" applyFill="1" applyBorder="1" applyAlignment="1">
      <alignment horizontal="center" vertical="top"/>
    </xf>
    <xf numFmtId="2" fontId="6" fillId="0" borderId="26" xfId="1" applyNumberFormat="1" applyFont="1" applyFill="1" applyBorder="1" applyAlignment="1">
      <alignment horizontal="center" vertical="top"/>
    </xf>
    <xf numFmtId="41" fontId="6" fillId="0" borderId="0" xfId="2" applyNumberFormat="1" applyFont="1" applyBorder="1" applyAlignment="1">
      <alignment horizontal="right" vertical="top"/>
    </xf>
    <xf numFmtId="0" fontId="14" fillId="0" borderId="37" xfId="2" applyFont="1" applyFill="1" applyBorder="1" applyAlignment="1">
      <alignment horizontal="center" vertical="top"/>
    </xf>
    <xf numFmtId="0" fontId="14" fillId="0" borderId="36" xfId="2" applyFont="1" applyFill="1" applyBorder="1" applyAlignment="1">
      <alignment horizontal="center" vertical="top"/>
    </xf>
    <xf numFmtId="43" fontId="19" fillId="0" borderId="32" xfId="1" applyNumberFormat="1" applyFont="1" applyFill="1" applyBorder="1" applyAlignment="1">
      <alignment horizontal="center" vertical="top"/>
    </xf>
    <xf numFmtId="43" fontId="19" fillId="0" borderId="6" xfId="1" applyNumberFormat="1" applyFont="1" applyFill="1" applyBorder="1" applyAlignment="1">
      <alignment horizontal="center" vertical="top"/>
    </xf>
    <xf numFmtId="43" fontId="19" fillId="0" borderId="14" xfId="1" applyNumberFormat="1" applyFont="1" applyFill="1" applyBorder="1" applyAlignment="1">
      <alignment horizontal="center" vertical="top"/>
    </xf>
    <xf numFmtId="0" fontId="19" fillId="0" borderId="32" xfId="2" applyFont="1" applyFill="1" applyBorder="1" applyAlignment="1">
      <alignment horizontal="center" vertical="top"/>
    </xf>
    <xf numFmtId="0" fontId="19" fillId="0" borderId="6" xfId="2" applyFont="1" applyFill="1" applyBorder="1" applyAlignment="1">
      <alignment horizontal="center" vertical="top"/>
    </xf>
    <xf numFmtId="0" fontId="19" fillId="0" borderId="14" xfId="2" applyFont="1" applyFill="1" applyBorder="1" applyAlignment="1">
      <alignment horizontal="center" vertical="top"/>
    </xf>
    <xf numFmtId="43" fontId="19" fillId="0" borderId="32" xfId="2" applyNumberFormat="1" applyFont="1" applyFill="1" applyBorder="1" applyAlignment="1">
      <alignment horizontal="right" vertical="top"/>
    </xf>
    <xf numFmtId="43" fontId="19" fillId="0" borderId="6" xfId="2" applyNumberFormat="1" applyFont="1" applyFill="1" applyBorder="1" applyAlignment="1">
      <alignment horizontal="right" vertical="top"/>
    </xf>
    <xf numFmtId="43" fontId="19" fillId="0" borderId="14" xfId="2" applyNumberFormat="1" applyFont="1" applyFill="1" applyBorder="1" applyAlignment="1">
      <alignment horizontal="right" vertical="top"/>
    </xf>
    <xf numFmtId="41" fontId="6" fillId="0" borderId="0" xfId="2" applyNumberFormat="1" applyFont="1" applyFill="1" applyBorder="1" applyAlignment="1">
      <alignment horizontal="right" vertical="top"/>
    </xf>
    <xf numFmtId="0" fontId="6" fillId="0" borderId="24" xfId="2" applyFont="1" applyFill="1" applyBorder="1" applyAlignment="1">
      <alignment horizontal="center" vertical="center"/>
    </xf>
    <xf numFmtId="0" fontId="6" fillId="0" borderId="48" xfId="2" applyFont="1" applyFill="1" applyBorder="1" applyAlignment="1">
      <alignment horizontal="center" vertical="center"/>
    </xf>
    <xf numFmtId="190" fontId="14" fillId="0" borderId="0" xfId="2" applyNumberFormat="1" applyFont="1" applyFill="1" applyBorder="1" applyAlignment="1">
      <alignment horizontal="right" vertical="top"/>
    </xf>
    <xf numFmtId="0" fontId="19" fillId="0" borderId="32" xfId="2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center" vertical="center"/>
    </xf>
    <xf numFmtId="0" fontId="19" fillId="0" borderId="32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9" fillId="0" borderId="38" xfId="0" applyNumberFormat="1" applyFont="1" applyFill="1" applyBorder="1" applyAlignment="1">
      <alignment horizontal="center" vertical="center"/>
    </xf>
    <xf numFmtId="0" fontId="19" fillId="0" borderId="40" xfId="0" applyNumberFormat="1" applyFont="1" applyFill="1" applyBorder="1" applyAlignment="1">
      <alignment horizontal="center" vertical="center"/>
    </xf>
    <xf numFmtId="0" fontId="19" fillId="0" borderId="39" xfId="0" applyNumberFormat="1" applyFont="1" applyFill="1" applyBorder="1" applyAlignment="1">
      <alignment horizontal="center" vertical="center"/>
    </xf>
    <xf numFmtId="43" fontId="19" fillId="0" borderId="38" xfId="1" applyNumberFormat="1" applyFont="1" applyFill="1" applyBorder="1" applyAlignment="1">
      <alignment horizontal="center" vertical="top"/>
    </xf>
    <xf numFmtId="43" fontId="19" fillId="0" borderId="40" xfId="1" applyNumberFormat="1" applyFont="1" applyFill="1" applyBorder="1" applyAlignment="1">
      <alignment horizontal="center" vertical="top"/>
    </xf>
    <xf numFmtId="43" fontId="19" fillId="0" borderId="39" xfId="1" applyNumberFormat="1" applyFont="1" applyFill="1" applyBorder="1" applyAlignment="1">
      <alignment horizontal="center" vertical="top"/>
    </xf>
    <xf numFmtId="0" fontId="19" fillId="0" borderId="38" xfId="2" applyFont="1" applyFill="1" applyBorder="1" applyAlignment="1">
      <alignment horizontal="center" vertical="top"/>
    </xf>
    <xf numFmtId="0" fontId="19" fillId="0" borderId="40" xfId="2" applyFont="1" applyFill="1" applyBorder="1" applyAlignment="1">
      <alignment horizontal="center" vertical="top"/>
    </xf>
    <xf numFmtId="0" fontId="19" fillId="0" borderId="39" xfId="2" applyFont="1" applyFill="1" applyBorder="1" applyAlignment="1">
      <alignment horizontal="center" vertical="top"/>
    </xf>
    <xf numFmtId="194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191" fontId="6" fillId="0" borderId="0" xfId="2" applyNumberFormat="1" applyFont="1" applyFill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43" fontId="14" fillId="0" borderId="6" xfId="1" applyNumberFormat="1" applyFont="1" applyBorder="1" applyAlignment="1">
      <alignment horizontal="right" vertical="top"/>
    </xf>
    <xf numFmtId="43" fontId="0" fillId="0" borderId="6" xfId="0" applyNumberFormat="1" applyBorder="1" applyAlignment="1"/>
  </cellXfs>
  <cellStyles count="3">
    <cellStyle name="เครื่องหมายจุลภาค" xfId="1" builtinId="3"/>
    <cellStyle name="ปกติ" xfId="0" builtinId="0"/>
    <cellStyle name="ปกติ_งานถน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%20Documents\&#3611;&#3619;&#3632;&#3617;&#3634;&#3603;&#3585;&#3634;&#3619;&#3650;&#3588;&#3619;&#3591;&#3585;&#3634;&#3619;&#3585;&#3656;&#3629;&#3626;&#3619;&#3657;&#3634;&#3591;\&#3591;&#3610;&#3611;&#3619;&#3632;&#3617;&#3634;&#3603;%20&#3611;&#3637;%202550\&#3629;&#3634;&#3588;&#3634;&#3619;&#3648;&#3619;&#3637;&#3618;&#3609;%204%20&#3594;&#3633;&#3657;&#3609;&#3626;&#3605;&#3641;&#3621;\&#3605;&#3656;&#3629;&#3648;&#3605;&#3636;&#3617;&#3607;&#3634;&#3591;&#3648;&#3586;&#3657;&#36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ข้อมูลโครงการ "/>
      <sheetName val="ปร.2 ต้นฉบับ"/>
      <sheetName val="ปร.2 "/>
      <sheetName val="ปร.2  (2)"/>
      <sheetName val="ปร.4อาคาร (2)"/>
      <sheetName val="ปร.4อาคาร"/>
      <sheetName val="ปร.5"/>
      <sheetName val="ปร.6 "/>
      <sheetName val="อาคาร"/>
      <sheetName val="งานทาง"/>
      <sheetName val="สะพาน_ท่อเหลี่ยม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6"/>
  <sheetViews>
    <sheetView workbookViewId="0">
      <selection activeCell="B5" sqref="B5"/>
    </sheetView>
  </sheetViews>
  <sheetFormatPr defaultRowHeight="23.25" x14ac:dyDescent="0.5"/>
  <cols>
    <col min="1" max="1" width="7.140625" style="1" customWidth="1"/>
    <col min="2" max="2" width="6.85546875" style="1" customWidth="1"/>
    <col min="3" max="3" width="9.140625" style="1"/>
    <col min="4" max="4" width="33.140625" style="1" customWidth="1"/>
    <col min="5" max="5" width="19.42578125" style="1" customWidth="1"/>
    <col min="6" max="6" width="14.42578125" style="1" customWidth="1"/>
    <col min="7" max="7" width="11.85546875" style="1" customWidth="1"/>
    <col min="8" max="16384" width="9.140625" style="1"/>
  </cols>
  <sheetData>
    <row r="1" spans="1:14" ht="34.5" x14ac:dyDescent="0.7">
      <c r="A1" s="255" t="s">
        <v>121</v>
      </c>
      <c r="B1" s="255"/>
      <c r="C1" s="255"/>
      <c r="D1" s="255"/>
      <c r="E1" s="255"/>
      <c r="F1" s="255"/>
      <c r="G1" s="255"/>
      <c r="H1" s="255"/>
      <c r="I1" s="255"/>
      <c r="J1" s="230"/>
      <c r="K1" s="230"/>
      <c r="L1" s="229"/>
      <c r="M1" s="229"/>
      <c r="N1" s="229"/>
    </row>
    <row r="2" spans="1:14" ht="24.95" customHeight="1" x14ac:dyDescent="0.55000000000000004">
      <c r="A2" s="231"/>
      <c r="B2" s="232" t="s">
        <v>123</v>
      </c>
      <c r="C2" s="233"/>
      <c r="D2" s="234"/>
      <c r="E2" s="235"/>
      <c r="F2" s="233"/>
      <c r="G2" s="236"/>
      <c r="H2" s="236"/>
      <c r="I2" s="237"/>
      <c r="J2" s="228"/>
      <c r="K2" s="228"/>
      <c r="L2" s="5"/>
      <c r="M2" s="5"/>
    </row>
    <row r="3" spans="1:14" ht="24.95" customHeight="1" x14ac:dyDescent="0.55000000000000004">
      <c r="A3" s="231"/>
      <c r="B3" s="238" t="s">
        <v>126</v>
      </c>
      <c r="C3" s="239"/>
      <c r="D3" s="240"/>
      <c r="E3" s="241"/>
      <c r="F3" s="239"/>
      <c r="G3" s="242"/>
      <c r="H3" s="242"/>
      <c r="I3" s="243"/>
      <c r="J3" s="228"/>
      <c r="K3" s="228"/>
      <c r="L3" s="5"/>
      <c r="M3" s="5"/>
    </row>
    <row r="4" spans="1:14" ht="24.95" customHeight="1" x14ac:dyDescent="0.55000000000000004">
      <c r="A4" s="231"/>
      <c r="B4" s="238" t="s">
        <v>132</v>
      </c>
      <c r="C4" s="239"/>
      <c r="D4" s="244"/>
      <c r="E4" s="241"/>
      <c r="F4" s="239"/>
      <c r="G4" s="242"/>
      <c r="H4" s="242"/>
      <c r="I4" s="243"/>
      <c r="J4" s="228"/>
      <c r="K4" s="228"/>
      <c r="L4" s="5"/>
      <c r="M4" s="5"/>
    </row>
    <row r="5" spans="1:14" ht="24.95" customHeight="1" x14ac:dyDescent="0.55000000000000004">
      <c r="A5" s="231"/>
      <c r="B5" s="238" t="s">
        <v>127</v>
      </c>
      <c r="C5" s="239"/>
      <c r="D5" s="240"/>
      <c r="E5" s="245"/>
      <c r="F5" s="239"/>
      <c r="G5" s="242"/>
      <c r="H5" s="242"/>
      <c r="I5" s="243"/>
      <c r="J5" s="228"/>
      <c r="K5" s="228"/>
      <c r="L5" s="5"/>
      <c r="M5" s="5"/>
    </row>
    <row r="6" spans="1:14" ht="24.95" customHeight="1" x14ac:dyDescent="0.55000000000000004">
      <c r="A6" s="231"/>
      <c r="B6" s="238" t="s">
        <v>133</v>
      </c>
      <c r="C6" s="239"/>
      <c r="D6" s="240"/>
      <c r="E6" s="241"/>
      <c r="F6" s="239"/>
      <c r="G6" s="242"/>
      <c r="H6" s="242"/>
      <c r="I6" s="243"/>
      <c r="J6" s="228"/>
      <c r="K6" s="228"/>
      <c r="L6" s="5"/>
      <c r="M6" s="5"/>
    </row>
    <row r="7" spans="1:14" ht="24.95" customHeight="1" x14ac:dyDescent="0.55000000000000004">
      <c r="A7" s="231"/>
      <c r="B7" s="238" t="s">
        <v>134</v>
      </c>
      <c r="C7" s="239"/>
      <c r="D7" s="240"/>
      <c r="E7" s="241"/>
      <c r="F7" s="239"/>
      <c r="G7" s="246"/>
      <c r="H7" s="247"/>
      <c r="I7" s="243"/>
      <c r="J7" s="228"/>
      <c r="K7" s="228"/>
      <c r="L7" s="5"/>
      <c r="M7" s="5"/>
    </row>
    <row r="8" spans="1:14" ht="24.95" customHeight="1" x14ac:dyDescent="0.55000000000000004">
      <c r="A8" s="231"/>
      <c r="B8" s="238"/>
      <c r="C8" s="239" t="s">
        <v>125</v>
      </c>
      <c r="D8" s="240"/>
      <c r="E8" s="241"/>
      <c r="F8" s="239"/>
      <c r="G8" s="242"/>
      <c r="H8" s="242"/>
      <c r="I8" s="243"/>
      <c r="J8" s="228"/>
      <c r="K8" s="228"/>
      <c r="L8" s="5"/>
      <c r="M8" s="5"/>
    </row>
    <row r="9" spans="1:14" ht="24.95" customHeight="1" x14ac:dyDescent="0.55000000000000004">
      <c r="A9" s="231"/>
      <c r="B9" s="238"/>
      <c r="C9" s="239" t="s">
        <v>124</v>
      </c>
      <c r="D9" s="240"/>
      <c r="E9" s="241"/>
      <c r="F9" s="239"/>
      <c r="G9" s="242"/>
      <c r="H9" s="242"/>
      <c r="I9" s="243"/>
      <c r="J9" s="228"/>
      <c r="K9" s="228"/>
      <c r="L9" s="5"/>
      <c r="M9" s="5"/>
    </row>
    <row r="10" spans="1:14" ht="24.95" customHeight="1" x14ac:dyDescent="0.55000000000000004">
      <c r="A10" s="231"/>
      <c r="B10" s="238" t="s">
        <v>128</v>
      </c>
      <c r="C10" s="239"/>
      <c r="D10" s="240"/>
      <c r="E10" s="241"/>
      <c r="F10" s="239"/>
      <c r="G10" s="242"/>
      <c r="H10" s="242"/>
      <c r="I10" s="243"/>
      <c r="J10" s="228"/>
      <c r="K10" s="228"/>
      <c r="L10" s="5"/>
      <c r="M10" s="5"/>
    </row>
    <row r="11" spans="1:14" ht="24.95" customHeight="1" x14ac:dyDescent="0.55000000000000004">
      <c r="A11" s="231"/>
      <c r="B11" s="238"/>
      <c r="C11" s="239" t="s">
        <v>129</v>
      </c>
      <c r="D11" s="240"/>
      <c r="E11" s="241"/>
      <c r="F11" s="239"/>
      <c r="G11" s="242"/>
      <c r="H11" s="242"/>
      <c r="I11" s="243"/>
      <c r="J11" s="228"/>
      <c r="K11" s="228"/>
      <c r="L11" s="5"/>
      <c r="M11" s="5"/>
    </row>
    <row r="12" spans="1:14" ht="24.95" customHeight="1" x14ac:dyDescent="0.55000000000000004">
      <c r="A12" s="231"/>
      <c r="B12" s="238"/>
      <c r="C12" s="239" t="s">
        <v>130</v>
      </c>
      <c r="D12" s="240"/>
      <c r="E12" s="241"/>
      <c r="F12" s="239"/>
      <c r="G12" s="242"/>
      <c r="H12" s="242"/>
      <c r="I12" s="243"/>
      <c r="J12" s="228"/>
      <c r="K12" s="228"/>
      <c r="L12" s="5"/>
      <c r="M12" s="5"/>
    </row>
    <row r="13" spans="1:14" ht="24.95" customHeight="1" x14ac:dyDescent="0.55000000000000004">
      <c r="A13" s="231"/>
      <c r="B13" s="238"/>
      <c r="C13" s="239" t="s">
        <v>131</v>
      </c>
      <c r="D13" s="240"/>
      <c r="E13" s="241"/>
      <c r="F13" s="239"/>
      <c r="G13" s="242"/>
      <c r="H13" s="242"/>
      <c r="I13" s="243"/>
      <c r="J13" s="228"/>
      <c r="K13" s="228"/>
      <c r="L13" s="5"/>
      <c r="M13" s="5"/>
    </row>
    <row r="14" spans="1:14" ht="24.95" customHeight="1" x14ac:dyDescent="0.55000000000000004">
      <c r="A14" s="231"/>
      <c r="B14" s="248"/>
      <c r="C14" s="249"/>
      <c r="D14" s="250"/>
      <c r="E14" s="251"/>
      <c r="F14" s="249"/>
      <c r="G14" s="252"/>
      <c r="H14" s="252"/>
      <c r="I14" s="253"/>
      <c r="J14" s="228"/>
      <c r="K14" s="228"/>
      <c r="L14" s="5"/>
      <c r="M14" s="5"/>
    </row>
    <row r="15" spans="1:14" ht="24.95" customHeight="1" x14ac:dyDescent="0.6">
      <c r="D15" s="3"/>
      <c r="E15" s="254"/>
      <c r="F15" s="254"/>
      <c r="G15" s="254"/>
      <c r="H15" s="254"/>
      <c r="I15" s="254"/>
      <c r="J15" s="254"/>
      <c r="K15" s="254"/>
      <c r="L15" s="254"/>
      <c r="M15" s="5"/>
    </row>
    <row r="16" spans="1:14" ht="24.95" customHeight="1" x14ac:dyDescent="0.6">
      <c r="D16" s="3"/>
      <c r="E16" s="8"/>
      <c r="F16" s="5"/>
      <c r="G16" s="5"/>
      <c r="H16" s="5"/>
      <c r="I16" s="5"/>
      <c r="J16" s="5"/>
      <c r="K16" s="5"/>
      <c r="L16" s="5"/>
      <c r="M16" s="5"/>
    </row>
    <row r="17" spans="4:13" ht="24.95" customHeight="1" x14ac:dyDescent="0.6">
      <c r="D17" s="9"/>
      <c r="E17" s="4"/>
      <c r="F17" s="10"/>
      <c r="G17" s="6"/>
      <c r="H17" s="7"/>
      <c r="I17" s="5"/>
      <c r="J17" s="5"/>
      <c r="K17" s="5"/>
      <c r="L17" s="5"/>
      <c r="M17" s="5"/>
    </row>
    <row r="18" spans="4:13" ht="24.95" customHeight="1" x14ac:dyDescent="0.6">
      <c r="D18" s="9"/>
      <c r="E18" s="4"/>
      <c r="F18" s="10"/>
      <c r="G18" s="6"/>
      <c r="H18" s="7"/>
      <c r="I18" s="5"/>
      <c r="J18" s="5"/>
      <c r="K18" s="5"/>
      <c r="L18" s="5"/>
      <c r="M18" s="5"/>
    </row>
    <row r="19" spans="4:13" ht="24.95" customHeight="1" x14ac:dyDescent="0.6">
      <c r="D19" s="9"/>
      <c r="E19" s="4"/>
      <c r="F19" s="10"/>
      <c r="G19" s="6"/>
      <c r="H19" s="7"/>
      <c r="I19" s="5"/>
      <c r="J19" s="5"/>
      <c r="K19" s="5"/>
      <c r="L19" s="5"/>
      <c r="M19" s="5"/>
    </row>
    <row r="20" spans="4:13" ht="24.95" customHeight="1" x14ac:dyDescent="0.6">
      <c r="D20" s="9"/>
      <c r="E20" s="4"/>
      <c r="F20" s="10"/>
      <c r="G20" s="6"/>
      <c r="H20" s="7"/>
      <c r="I20" s="5"/>
      <c r="J20" s="5"/>
      <c r="K20" s="5"/>
      <c r="L20" s="5"/>
      <c r="M20" s="5"/>
    </row>
    <row r="21" spans="4:13" ht="24" customHeight="1" x14ac:dyDescent="0.6">
      <c r="D21" s="9"/>
      <c r="E21" s="4"/>
      <c r="F21" s="10"/>
      <c r="G21" s="6"/>
      <c r="H21" s="7"/>
      <c r="I21" s="5"/>
    </row>
    <row r="23" spans="4:13" ht="24" x14ac:dyDescent="0.55000000000000004">
      <c r="D23" s="11"/>
      <c r="E23" s="5"/>
    </row>
    <row r="24" spans="4:13" ht="24" x14ac:dyDescent="0.55000000000000004">
      <c r="D24" s="11"/>
      <c r="E24" s="12"/>
    </row>
    <row r="25" spans="4:13" ht="24" x14ac:dyDescent="0.55000000000000004">
      <c r="D25" s="11"/>
      <c r="E25" s="13"/>
    </row>
    <row r="26" spans="4:13" ht="24" x14ac:dyDescent="0.55000000000000004">
      <c r="D26" s="11"/>
      <c r="E26" s="5"/>
    </row>
  </sheetData>
  <mergeCells count="3">
    <mergeCell ref="E15:H15"/>
    <mergeCell ref="I15:L15"/>
    <mergeCell ref="A1:I1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H97"/>
  <sheetViews>
    <sheetView showGridLines="0" tabSelected="1" view="pageLayout" zoomScale="120" zoomScaleNormal="120" zoomScaleSheetLayoutView="130" zoomScalePageLayoutView="120" workbookViewId="0">
      <selection activeCell="AQ3" sqref="AQ3"/>
    </sheetView>
  </sheetViews>
  <sheetFormatPr defaultColWidth="2.7109375" defaultRowHeight="19.5" x14ac:dyDescent="0.45"/>
  <cols>
    <col min="1" max="2" width="2.7109375" style="36" customWidth="1"/>
    <col min="3" max="3" width="4.7109375" style="36" customWidth="1"/>
    <col min="4" max="20" width="2.7109375" style="36" customWidth="1"/>
    <col min="21" max="21" width="3.5703125" style="36" customWidth="1"/>
    <col min="22" max="22" width="2.28515625" style="36" customWidth="1"/>
    <col min="23" max="28" width="2.7109375" style="36" customWidth="1"/>
    <col min="29" max="31" width="2.7109375" style="176" customWidth="1"/>
    <col min="32" max="32" width="2.42578125" style="176" customWidth="1"/>
    <col min="33" max="33" width="2.7109375" style="176" customWidth="1"/>
    <col min="34" max="34" width="3.28515625" style="176" customWidth="1"/>
    <col min="35" max="35" width="3.140625" style="176" customWidth="1"/>
    <col min="36" max="36" width="3.28515625" style="176" customWidth="1"/>
    <col min="37" max="39" width="2.7109375" style="36" customWidth="1"/>
    <col min="40" max="40" width="2.140625" style="36" customWidth="1"/>
    <col min="41" max="42" width="2.7109375" style="176" customWidth="1"/>
    <col min="43" max="43" width="5.140625" style="176" customWidth="1"/>
    <col min="44" max="44" width="2.28515625" style="176" customWidth="1"/>
    <col min="45" max="49" width="2.7109375" style="176"/>
    <col min="50" max="50" width="8.7109375" style="36" customWidth="1"/>
    <col min="51" max="52" width="2.7109375" style="36"/>
    <col min="53" max="53" width="2.7109375" style="36" customWidth="1"/>
    <col min="54" max="16384" width="2.7109375" style="36"/>
  </cols>
  <sheetData>
    <row r="1" spans="1:86" x14ac:dyDescent="0.45">
      <c r="A1" s="31" t="s">
        <v>41</v>
      </c>
      <c r="B1" s="31"/>
      <c r="C1" s="31"/>
      <c r="D1" s="31"/>
      <c r="E1" s="31"/>
      <c r="F1" s="31"/>
      <c r="G1" s="95" t="s">
        <v>122</v>
      </c>
      <c r="H1" s="31"/>
      <c r="I1" s="3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74"/>
      <c r="AD1" s="174"/>
      <c r="AE1" s="174"/>
      <c r="AF1" s="174"/>
      <c r="AG1" s="174"/>
      <c r="AH1" s="174"/>
      <c r="AI1" s="174"/>
      <c r="AJ1" s="174"/>
      <c r="AK1" s="42"/>
      <c r="AL1" s="43"/>
      <c r="AM1" s="43"/>
      <c r="AN1" s="43"/>
      <c r="AO1" s="183"/>
      <c r="AP1" s="183"/>
      <c r="AQ1" s="183"/>
      <c r="AR1" s="183"/>
      <c r="AS1" s="183"/>
      <c r="AT1" s="183"/>
      <c r="AU1" s="183"/>
      <c r="AV1" s="183"/>
      <c r="AW1" s="183"/>
      <c r="AX1" s="43"/>
      <c r="AY1" s="43"/>
      <c r="AZ1" s="43"/>
      <c r="BA1" s="43"/>
    </row>
    <row r="2" spans="1:86" x14ac:dyDescent="0.45">
      <c r="A2" s="31" t="s">
        <v>16</v>
      </c>
      <c r="B2" s="32"/>
      <c r="C2" s="33"/>
      <c r="D2" s="33"/>
      <c r="E2" s="33"/>
      <c r="F2" s="33"/>
      <c r="G2" s="127" t="s">
        <v>115</v>
      </c>
      <c r="H2" s="33"/>
      <c r="I2" s="33"/>
      <c r="L2" s="44"/>
      <c r="M2" s="42"/>
      <c r="N2" s="42"/>
      <c r="O2" s="44"/>
      <c r="P2" s="44"/>
      <c r="Q2" s="42"/>
      <c r="R2" s="42"/>
      <c r="S2" s="42"/>
      <c r="T2" s="42"/>
      <c r="U2" s="42"/>
      <c r="V2" s="42"/>
      <c r="W2" s="42"/>
      <c r="X2" s="42"/>
      <c r="Y2" s="42"/>
      <c r="AA2" s="42"/>
      <c r="AB2" s="42"/>
      <c r="AE2" s="175"/>
      <c r="AF2" s="186" t="s">
        <v>14</v>
      </c>
      <c r="AG2" s="175"/>
      <c r="AH2" s="174"/>
      <c r="AI2" s="174"/>
      <c r="AK2" s="92"/>
      <c r="AL2" s="92"/>
      <c r="AM2" s="92"/>
      <c r="AN2" s="92"/>
      <c r="AO2" s="174"/>
      <c r="AQ2" s="174"/>
      <c r="AR2" s="174"/>
      <c r="AS2" s="174"/>
      <c r="AT2" s="183"/>
      <c r="AU2" s="183"/>
      <c r="AV2" s="186" t="s">
        <v>17</v>
      </c>
      <c r="AW2" s="183"/>
      <c r="AX2" s="43"/>
      <c r="AY2" s="43"/>
      <c r="AZ2" s="43"/>
      <c r="BA2" s="43"/>
    </row>
    <row r="3" spans="1:86" x14ac:dyDescent="0.45">
      <c r="A3" s="31" t="s">
        <v>40</v>
      </c>
      <c r="B3" s="32"/>
      <c r="C3" s="33"/>
      <c r="D3" s="33"/>
      <c r="E3" s="33"/>
      <c r="F3" s="33"/>
      <c r="G3" s="91" t="s">
        <v>114</v>
      </c>
      <c r="H3" s="34"/>
      <c r="I3" s="3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D3" s="177"/>
      <c r="AE3" s="177"/>
      <c r="AF3" s="177"/>
      <c r="AG3" s="177"/>
      <c r="AH3" s="177"/>
      <c r="AI3" s="177"/>
      <c r="AJ3" s="177"/>
      <c r="AK3" s="44"/>
      <c r="AL3" s="44"/>
      <c r="AM3" s="44"/>
      <c r="AN3" s="44"/>
      <c r="AO3" s="177"/>
      <c r="AP3" s="184"/>
      <c r="AQ3" s="185"/>
      <c r="AR3" s="185"/>
      <c r="AS3" s="185"/>
      <c r="AT3" s="183"/>
      <c r="AU3" s="183"/>
      <c r="AV3" s="183"/>
      <c r="AW3" s="183"/>
      <c r="AX3" s="43"/>
      <c r="AY3" s="43"/>
      <c r="AZ3" s="43"/>
      <c r="BA3" s="43"/>
    </row>
    <row r="4" spans="1:86" ht="20.100000000000001" customHeight="1" thickBot="1" x14ac:dyDescent="0.5">
      <c r="A4" s="31" t="s">
        <v>18</v>
      </c>
      <c r="B4" s="31"/>
      <c r="C4" s="34"/>
      <c r="D4" s="34"/>
      <c r="E4" s="34"/>
      <c r="F4" s="34"/>
      <c r="G4" s="31" t="s">
        <v>32</v>
      </c>
      <c r="H4" s="34"/>
      <c r="I4" s="34"/>
      <c r="J4" s="44"/>
      <c r="K4" s="44"/>
      <c r="L4" s="44"/>
      <c r="M4" s="44"/>
      <c r="N4" s="44"/>
      <c r="O4" s="44"/>
      <c r="P4" s="45"/>
      <c r="R4" s="44"/>
      <c r="S4" s="125"/>
      <c r="T4" s="126"/>
      <c r="U4" s="50"/>
      <c r="V4" s="50"/>
      <c r="W4" s="50"/>
      <c r="X4" s="50"/>
      <c r="Y4" s="50"/>
      <c r="Z4" s="45" t="s">
        <v>120</v>
      </c>
      <c r="AA4" s="44"/>
      <c r="AB4" s="44"/>
      <c r="AC4" s="210" t="s">
        <v>119</v>
      </c>
      <c r="AD4" s="178"/>
      <c r="AE4" s="226" t="s">
        <v>117</v>
      </c>
      <c r="AF4" s="226"/>
      <c r="AG4" s="226"/>
      <c r="AH4" s="227" t="s">
        <v>118</v>
      </c>
      <c r="AI4" s="226"/>
      <c r="AJ4" s="178"/>
      <c r="AK4" s="108"/>
      <c r="AL4" s="108"/>
      <c r="AM4" s="108"/>
      <c r="AN4" s="94"/>
      <c r="AO4" s="177"/>
      <c r="AP4" s="177"/>
      <c r="AQ4" s="177"/>
      <c r="AR4" s="177"/>
      <c r="AS4" s="177"/>
      <c r="AT4" s="183"/>
      <c r="AU4" s="183"/>
      <c r="AV4" s="183"/>
      <c r="AW4" s="183"/>
      <c r="AX4" s="43"/>
      <c r="AY4" s="43"/>
      <c r="AZ4" s="43"/>
      <c r="BA4" s="43"/>
    </row>
    <row r="5" spans="1:86" ht="20.100000000000001" customHeight="1" thickTop="1" x14ac:dyDescent="0.45">
      <c r="A5" s="332" t="s">
        <v>0</v>
      </c>
      <c r="B5" s="333"/>
      <c r="C5" s="336" t="s">
        <v>1</v>
      </c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 t="s">
        <v>2</v>
      </c>
      <c r="W5" s="336"/>
      <c r="X5" s="336"/>
      <c r="Y5" s="336"/>
      <c r="Z5" s="336" t="s">
        <v>3</v>
      </c>
      <c r="AA5" s="336"/>
      <c r="AB5" s="336"/>
      <c r="AC5" s="344" t="s">
        <v>10</v>
      </c>
      <c r="AD5" s="345"/>
      <c r="AE5" s="345"/>
      <c r="AF5" s="345"/>
      <c r="AG5" s="345"/>
      <c r="AH5" s="345"/>
      <c r="AI5" s="345"/>
      <c r="AJ5" s="346"/>
      <c r="AK5" s="356" t="s">
        <v>7</v>
      </c>
      <c r="AL5" s="356"/>
      <c r="AM5" s="356"/>
      <c r="AN5" s="356"/>
      <c r="AO5" s="356"/>
      <c r="AP5" s="356"/>
      <c r="AQ5" s="356"/>
      <c r="AR5" s="356"/>
      <c r="AS5" s="350" t="s">
        <v>36</v>
      </c>
      <c r="AT5" s="351"/>
      <c r="AU5" s="351"/>
      <c r="AV5" s="351"/>
      <c r="AW5" s="352"/>
      <c r="AX5" s="336" t="s">
        <v>8</v>
      </c>
      <c r="AY5" s="336"/>
      <c r="AZ5" s="336"/>
      <c r="BA5" s="336"/>
      <c r="BB5" s="47"/>
    </row>
    <row r="6" spans="1:86" ht="20.100000000000001" customHeight="1" x14ac:dyDescent="0.45">
      <c r="A6" s="334"/>
      <c r="B6" s="335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47" t="s">
        <v>11</v>
      </c>
      <c r="AD6" s="348"/>
      <c r="AE6" s="348"/>
      <c r="AF6" s="349"/>
      <c r="AG6" s="347" t="s">
        <v>9</v>
      </c>
      <c r="AH6" s="348"/>
      <c r="AI6" s="348"/>
      <c r="AJ6" s="349"/>
      <c r="AK6" s="357" t="s">
        <v>11</v>
      </c>
      <c r="AL6" s="357"/>
      <c r="AM6" s="357"/>
      <c r="AN6" s="357"/>
      <c r="AO6" s="358" t="s">
        <v>9</v>
      </c>
      <c r="AP6" s="358"/>
      <c r="AQ6" s="358"/>
      <c r="AR6" s="358"/>
      <c r="AS6" s="353"/>
      <c r="AT6" s="354"/>
      <c r="AU6" s="354"/>
      <c r="AV6" s="354"/>
      <c r="AW6" s="355"/>
      <c r="AX6" s="337"/>
      <c r="AY6" s="337"/>
      <c r="AZ6" s="337"/>
      <c r="BA6" s="337"/>
      <c r="BB6" s="47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</row>
    <row r="7" spans="1:86" ht="20.100000000000001" customHeight="1" x14ac:dyDescent="0.45">
      <c r="A7" s="342" t="s">
        <v>46</v>
      </c>
      <c r="B7" s="343"/>
      <c r="C7" s="129" t="s">
        <v>44</v>
      </c>
      <c r="D7" s="130"/>
      <c r="E7" s="130"/>
      <c r="F7" s="130"/>
      <c r="G7" s="130"/>
      <c r="H7" s="130"/>
      <c r="I7" s="130"/>
      <c r="J7" s="131"/>
      <c r="K7" s="131"/>
      <c r="L7" s="132"/>
      <c r="M7" s="132"/>
      <c r="N7" s="132"/>
      <c r="O7" s="132"/>
      <c r="P7" s="132"/>
      <c r="Q7" s="132"/>
      <c r="R7" s="133"/>
      <c r="S7" s="133"/>
      <c r="T7" s="131"/>
      <c r="U7" s="134"/>
      <c r="V7" s="291"/>
      <c r="W7" s="292"/>
      <c r="X7" s="292"/>
      <c r="Y7" s="293"/>
      <c r="Z7" s="294"/>
      <c r="AA7" s="295"/>
      <c r="AB7" s="296"/>
      <c r="AC7" s="297"/>
      <c r="AD7" s="298"/>
      <c r="AE7" s="298"/>
      <c r="AF7" s="299"/>
      <c r="AG7" s="300"/>
      <c r="AH7" s="301"/>
      <c r="AI7" s="301"/>
      <c r="AJ7" s="302"/>
      <c r="AK7" s="303"/>
      <c r="AL7" s="304"/>
      <c r="AM7" s="304"/>
      <c r="AN7" s="305"/>
      <c r="AO7" s="300"/>
      <c r="AP7" s="301"/>
      <c r="AQ7" s="301"/>
      <c r="AR7" s="302"/>
      <c r="AS7" s="300"/>
      <c r="AT7" s="301"/>
      <c r="AU7" s="301"/>
      <c r="AV7" s="301"/>
      <c r="AW7" s="302"/>
      <c r="AX7" s="262"/>
      <c r="AY7" s="263"/>
      <c r="AZ7" s="263"/>
      <c r="BA7" s="264"/>
      <c r="BB7" s="35"/>
    </row>
    <row r="8" spans="1:86" ht="20.100000000000001" customHeight="1" x14ac:dyDescent="0.45">
      <c r="A8" s="340">
        <v>1</v>
      </c>
      <c r="B8" s="341"/>
      <c r="C8" s="116" t="s">
        <v>47</v>
      </c>
      <c r="D8" s="116"/>
      <c r="E8" s="116"/>
      <c r="F8" s="116"/>
      <c r="G8" s="117"/>
      <c r="H8" s="118"/>
      <c r="I8" s="38"/>
      <c r="J8" s="37"/>
      <c r="K8" s="37"/>
      <c r="L8" s="37"/>
      <c r="M8" s="37"/>
      <c r="N8" s="105"/>
      <c r="O8" s="105"/>
      <c r="P8" s="105"/>
      <c r="Q8" s="105"/>
      <c r="R8" s="105"/>
      <c r="S8" s="105"/>
      <c r="T8" s="105"/>
      <c r="U8" s="106"/>
      <c r="V8" s="279">
        <v>1</v>
      </c>
      <c r="W8" s="280"/>
      <c r="X8" s="280"/>
      <c r="Y8" s="281"/>
      <c r="Z8" s="268" t="s">
        <v>13</v>
      </c>
      <c r="AA8" s="269"/>
      <c r="AB8" s="270"/>
      <c r="AC8" s="271">
        <v>0</v>
      </c>
      <c r="AD8" s="272"/>
      <c r="AE8" s="272"/>
      <c r="AF8" s="273"/>
      <c r="AG8" s="271">
        <v>0</v>
      </c>
      <c r="AH8" s="272"/>
      <c r="AI8" s="272"/>
      <c r="AJ8" s="273"/>
      <c r="AK8" s="274">
        <v>20000</v>
      </c>
      <c r="AL8" s="275"/>
      <c r="AM8" s="275"/>
      <c r="AN8" s="276"/>
      <c r="AO8" s="271">
        <f t="shared" ref="AO8:AO14" si="0">ROUND(V8*AK8,2)</f>
        <v>20000</v>
      </c>
      <c r="AP8" s="272"/>
      <c r="AQ8" s="272"/>
      <c r="AR8" s="273"/>
      <c r="AS8" s="271">
        <f>SUM(AG8+AO8)</f>
        <v>20000</v>
      </c>
      <c r="AT8" s="272"/>
      <c r="AU8" s="272"/>
      <c r="AV8" s="272"/>
      <c r="AW8" s="273"/>
      <c r="AX8" s="320"/>
      <c r="AY8" s="321"/>
      <c r="AZ8" s="321"/>
      <c r="BA8" s="322"/>
      <c r="BB8" s="35"/>
    </row>
    <row r="9" spans="1:86" ht="20.100000000000001" customHeight="1" x14ac:dyDescent="0.45">
      <c r="A9" s="338">
        <v>2</v>
      </c>
      <c r="B9" s="339"/>
      <c r="C9" s="119" t="s">
        <v>48</v>
      </c>
      <c r="D9" s="120"/>
      <c r="E9" s="120"/>
      <c r="F9" s="120"/>
      <c r="G9" s="120"/>
      <c r="H9" s="120"/>
      <c r="I9" s="104"/>
      <c r="J9" s="35"/>
      <c r="K9" s="35"/>
      <c r="L9" s="96"/>
      <c r="M9" s="96"/>
      <c r="N9" s="96"/>
      <c r="O9" s="96"/>
      <c r="P9" s="96"/>
      <c r="Q9" s="96"/>
      <c r="R9" s="97"/>
      <c r="S9" s="97"/>
      <c r="T9" s="105"/>
      <c r="U9" s="106"/>
      <c r="V9" s="279">
        <v>5</v>
      </c>
      <c r="W9" s="280"/>
      <c r="X9" s="280"/>
      <c r="Y9" s="281"/>
      <c r="Z9" s="268" t="s">
        <v>5</v>
      </c>
      <c r="AA9" s="269"/>
      <c r="AB9" s="270"/>
      <c r="AC9" s="271">
        <v>0</v>
      </c>
      <c r="AD9" s="272"/>
      <c r="AE9" s="272"/>
      <c r="AF9" s="273"/>
      <c r="AG9" s="271">
        <v>0</v>
      </c>
      <c r="AH9" s="272"/>
      <c r="AI9" s="272"/>
      <c r="AJ9" s="273"/>
      <c r="AK9" s="274">
        <v>300</v>
      </c>
      <c r="AL9" s="275"/>
      <c r="AM9" s="275"/>
      <c r="AN9" s="276"/>
      <c r="AO9" s="271">
        <f t="shared" si="0"/>
        <v>1500</v>
      </c>
      <c r="AP9" s="272"/>
      <c r="AQ9" s="272"/>
      <c r="AR9" s="273"/>
      <c r="AS9" s="271">
        <f t="shared" ref="AS9:AS17" si="1">SUM(AG9+AO9)</f>
        <v>1500</v>
      </c>
      <c r="AT9" s="272"/>
      <c r="AU9" s="272"/>
      <c r="AV9" s="272"/>
      <c r="AW9" s="273"/>
      <c r="AX9" s="329"/>
      <c r="AY9" s="330"/>
      <c r="AZ9" s="330"/>
      <c r="BA9" s="331"/>
      <c r="BB9" s="35"/>
    </row>
    <row r="10" spans="1:86" ht="20.100000000000001" customHeight="1" x14ac:dyDescent="0.45">
      <c r="A10" s="340">
        <v>3</v>
      </c>
      <c r="B10" s="341"/>
      <c r="C10" s="116" t="s">
        <v>49</v>
      </c>
      <c r="D10" s="116"/>
      <c r="E10" s="116"/>
      <c r="F10" s="116"/>
      <c r="G10" s="117"/>
      <c r="H10" s="118"/>
      <c r="I10" s="38"/>
      <c r="J10" s="37"/>
      <c r="K10" s="37"/>
      <c r="L10" s="37"/>
      <c r="M10" s="37"/>
      <c r="N10" s="96"/>
      <c r="O10" s="96"/>
      <c r="P10" s="96"/>
      <c r="Q10" s="96"/>
      <c r="R10" s="97"/>
      <c r="S10" s="97"/>
      <c r="T10" s="105"/>
      <c r="U10" s="106"/>
      <c r="V10" s="279">
        <v>1</v>
      </c>
      <c r="W10" s="280"/>
      <c r="X10" s="280"/>
      <c r="Y10" s="281"/>
      <c r="Z10" s="268" t="s">
        <v>5</v>
      </c>
      <c r="AA10" s="269"/>
      <c r="AB10" s="270"/>
      <c r="AC10" s="271">
        <v>1635</v>
      </c>
      <c r="AD10" s="272"/>
      <c r="AE10" s="272"/>
      <c r="AF10" s="273"/>
      <c r="AG10" s="271">
        <f t="shared" ref="AG10:AG17" si="2">ROUND(V10*AC10,2)</f>
        <v>1635</v>
      </c>
      <c r="AH10" s="272"/>
      <c r="AI10" s="272"/>
      <c r="AJ10" s="273"/>
      <c r="AK10" s="274">
        <v>391</v>
      </c>
      <c r="AL10" s="275"/>
      <c r="AM10" s="275"/>
      <c r="AN10" s="276"/>
      <c r="AO10" s="271">
        <f t="shared" si="0"/>
        <v>391</v>
      </c>
      <c r="AP10" s="272"/>
      <c r="AQ10" s="272"/>
      <c r="AR10" s="273"/>
      <c r="AS10" s="271">
        <f t="shared" si="1"/>
        <v>2026</v>
      </c>
      <c r="AT10" s="272"/>
      <c r="AU10" s="272"/>
      <c r="AV10" s="272"/>
      <c r="AW10" s="273"/>
      <c r="AX10" s="320"/>
      <c r="AY10" s="321"/>
      <c r="AZ10" s="321"/>
      <c r="BA10" s="322"/>
      <c r="BB10" s="35"/>
    </row>
    <row r="11" spans="1:86" ht="20.100000000000001" customHeight="1" x14ac:dyDescent="0.45">
      <c r="A11" s="338">
        <v>4</v>
      </c>
      <c r="B11" s="339"/>
      <c r="C11" s="116" t="s">
        <v>50</v>
      </c>
      <c r="D11" s="116"/>
      <c r="E11" s="116"/>
      <c r="F11" s="116"/>
      <c r="G11" s="117"/>
      <c r="H11" s="118"/>
      <c r="I11" s="38"/>
      <c r="J11" s="37"/>
      <c r="K11" s="37"/>
      <c r="L11" s="37"/>
      <c r="M11" s="37"/>
      <c r="N11" s="96"/>
      <c r="O11" s="96"/>
      <c r="P11" s="96"/>
      <c r="Q11" s="96"/>
      <c r="R11" s="97"/>
      <c r="S11" s="97"/>
      <c r="T11" s="105"/>
      <c r="U11" s="106"/>
      <c r="V11" s="279">
        <v>5.5</v>
      </c>
      <c r="W11" s="280"/>
      <c r="X11" s="280"/>
      <c r="Y11" s="281"/>
      <c r="Z11" s="268" t="s">
        <v>5</v>
      </c>
      <c r="AA11" s="269"/>
      <c r="AB11" s="270"/>
      <c r="AC11" s="271">
        <v>1839</v>
      </c>
      <c r="AD11" s="272"/>
      <c r="AE11" s="272"/>
      <c r="AF11" s="273"/>
      <c r="AG11" s="271">
        <f t="shared" si="2"/>
        <v>10114.5</v>
      </c>
      <c r="AH11" s="272"/>
      <c r="AI11" s="272"/>
      <c r="AJ11" s="273"/>
      <c r="AK11" s="274">
        <v>498</v>
      </c>
      <c r="AL11" s="275"/>
      <c r="AM11" s="275"/>
      <c r="AN11" s="276"/>
      <c r="AO11" s="271">
        <f t="shared" si="0"/>
        <v>2739</v>
      </c>
      <c r="AP11" s="272"/>
      <c r="AQ11" s="272"/>
      <c r="AR11" s="273"/>
      <c r="AS11" s="271">
        <f t="shared" si="1"/>
        <v>12853.5</v>
      </c>
      <c r="AT11" s="272"/>
      <c r="AU11" s="272"/>
      <c r="AV11" s="272"/>
      <c r="AW11" s="273"/>
      <c r="AX11" s="320"/>
      <c r="AY11" s="321"/>
      <c r="AZ11" s="321"/>
      <c r="BA11" s="322"/>
      <c r="BB11" s="35"/>
    </row>
    <row r="12" spans="1:86" ht="20.100000000000001" customHeight="1" x14ac:dyDescent="0.45">
      <c r="A12" s="340">
        <v>5</v>
      </c>
      <c r="B12" s="341"/>
      <c r="C12" s="116" t="s">
        <v>51</v>
      </c>
      <c r="D12" s="116"/>
      <c r="E12" s="116"/>
      <c r="F12" s="116"/>
      <c r="G12" s="117"/>
      <c r="H12" s="118"/>
      <c r="I12" s="38"/>
      <c r="J12" s="37"/>
      <c r="K12" s="37"/>
      <c r="L12" s="37"/>
      <c r="M12" s="37"/>
      <c r="N12" s="96"/>
      <c r="O12" s="96"/>
      <c r="P12" s="96"/>
      <c r="Q12" s="96"/>
      <c r="R12" s="97"/>
      <c r="S12" s="97"/>
      <c r="T12" s="105"/>
      <c r="U12" s="106"/>
      <c r="V12" s="279">
        <v>1</v>
      </c>
      <c r="W12" s="280"/>
      <c r="X12" s="280"/>
      <c r="Y12" s="281"/>
      <c r="Z12" s="268" t="s">
        <v>52</v>
      </c>
      <c r="AA12" s="269"/>
      <c r="AB12" s="270"/>
      <c r="AC12" s="271">
        <v>6000</v>
      </c>
      <c r="AD12" s="272"/>
      <c r="AE12" s="272"/>
      <c r="AF12" s="273"/>
      <c r="AG12" s="271">
        <f t="shared" si="2"/>
        <v>6000</v>
      </c>
      <c r="AH12" s="272"/>
      <c r="AI12" s="272"/>
      <c r="AJ12" s="273"/>
      <c r="AK12" s="274">
        <v>1000</v>
      </c>
      <c r="AL12" s="275"/>
      <c r="AM12" s="275"/>
      <c r="AN12" s="276"/>
      <c r="AO12" s="271">
        <f t="shared" si="0"/>
        <v>1000</v>
      </c>
      <c r="AP12" s="272"/>
      <c r="AQ12" s="272"/>
      <c r="AR12" s="273"/>
      <c r="AS12" s="271">
        <f t="shared" si="1"/>
        <v>7000</v>
      </c>
      <c r="AT12" s="272"/>
      <c r="AU12" s="272"/>
      <c r="AV12" s="272"/>
      <c r="AW12" s="273"/>
      <c r="AX12" s="320"/>
      <c r="AY12" s="321"/>
      <c r="AZ12" s="321"/>
      <c r="BA12" s="322"/>
      <c r="BB12" s="35"/>
    </row>
    <row r="13" spans="1:86" ht="20.100000000000001" customHeight="1" x14ac:dyDescent="0.45">
      <c r="A13" s="338">
        <v>6</v>
      </c>
      <c r="B13" s="339"/>
      <c r="C13" s="109" t="s">
        <v>55</v>
      </c>
      <c r="D13" s="116"/>
      <c r="E13" s="116"/>
      <c r="F13" s="116"/>
      <c r="G13" s="116"/>
      <c r="H13" s="121"/>
      <c r="I13" s="40"/>
      <c r="J13" s="41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9"/>
      <c r="V13" s="279">
        <v>25</v>
      </c>
      <c r="W13" s="280"/>
      <c r="X13" s="280"/>
      <c r="Y13" s="281"/>
      <c r="Z13" s="268" t="s">
        <v>53</v>
      </c>
      <c r="AA13" s="269"/>
      <c r="AB13" s="270"/>
      <c r="AC13" s="271">
        <v>63</v>
      </c>
      <c r="AD13" s="272"/>
      <c r="AE13" s="272"/>
      <c r="AF13" s="273"/>
      <c r="AG13" s="271">
        <f t="shared" si="2"/>
        <v>1575</v>
      </c>
      <c r="AH13" s="272"/>
      <c r="AI13" s="272"/>
      <c r="AJ13" s="273"/>
      <c r="AK13" s="274">
        <v>0</v>
      </c>
      <c r="AL13" s="275"/>
      <c r="AM13" s="275"/>
      <c r="AN13" s="276"/>
      <c r="AO13" s="271">
        <f t="shared" si="0"/>
        <v>0</v>
      </c>
      <c r="AP13" s="272"/>
      <c r="AQ13" s="272"/>
      <c r="AR13" s="273"/>
      <c r="AS13" s="271">
        <f t="shared" si="1"/>
        <v>1575</v>
      </c>
      <c r="AT13" s="272"/>
      <c r="AU13" s="272"/>
      <c r="AV13" s="272"/>
      <c r="AW13" s="273"/>
      <c r="AX13" s="320"/>
      <c r="AY13" s="321"/>
      <c r="AZ13" s="321"/>
      <c r="BA13" s="322"/>
      <c r="BB13" s="35"/>
    </row>
    <row r="14" spans="1:86" ht="20.100000000000001" customHeight="1" x14ac:dyDescent="0.45">
      <c r="A14" s="340">
        <v>7</v>
      </c>
      <c r="B14" s="341"/>
      <c r="C14" s="109" t="s">
        <v>43</v>
      </c>
      <c r="D14" s="116"/>
      <c r="E14" s="116"/>
      <c r="F14" s="116"/>
      <c r="G14" s="116"/>
      <c r="H14" s="121"/>
      <c r="I14" s="40"/>
      <c r="J14" s="41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9"/>
      <c r="V14" s="279">
        <v>5</v>
      </c>
      <c r="W14" s="280"/>
      <c r="X14" s="280"/>
      <c r="Y14" s="281"/>
      <c r="Z14" s="268" t="s">
        <v>5</v>
      </c>
      <c r="AA14" s="269"/>
      <c r="AB14" s="270"/>
      <c r="AC14" s="271">
        <v>350</v>
      </c>
      <c r="AD14" s="272"/>
      <c r="AE14" s="272"/>
      <c r="AF14" s="273"/>
      <c r="AG14" s="271">
        <f t="shared" si="2"/>
        <v>1750</v>
      </c>
      <c r="AH14" s="272"/>
      <c r="AI14" s="272"/>
      <c r="AJ14" s="273"/>
      <c r="AK14" s="274">
        <v>50</v>
      </c>
      <c r="AL14" s="275"/>
      <c r="AM14" s="275"/>
      <c r="AN14" s="276"/>
      <c r="AO14" s="271">
        <f t="shared" si="0"/>
        <v>250</v>
      </c>
      <c r="AP14" s="272"/>
      <c r="AQ14" s="272"/>
      <c r="AR14" s="273"/>
      <c r="AS14" s="271">
        <f t="shared" si="1"/>
        <v>2000</v>
      </c>
      <c r="AT14" s="272"/>
      <c r="AU14" s="272"/>
      <c r="AV14" s="272"/>
      <c r="AW14" s="273"/>
      <c r="AX14" s="320"/>
      <c r="AY14" s="321"/>
      <c r="AZ14" s="321"/>
      <c r="BA14" s="322"/>
      <c r="BB14" s="35"/>
    </row>
    <row r="15" spans="1:86" ht="20.100000000000001" customHeight="1" x14ac:dyDescent="0.45">
      <c r="A15" s="338">
        <v>8</v>
      </c>
      <c r="B15" s="339"/>
      <c r="C15" s="110" t="s">
        <v>56</v>
      </c>
      <c r="D15" s="14"/>
      <c r="E15" s="14"/>
      <c r="F15" s="14"/>
      <c r="G15" s="14"/>
      <c r="H15" s="40"/>
      <c r="I15" s="40"/>
      <c r="J15" s="41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9"/>
      <c r="V15" s="279">
        <v>4</v>
      </c>
      <c r="W15" s="280"/>
      <c r="X15" s="280"/>
      <c r="Y15" s="281"/>
      <c r="Z15" s="268" t="s">
        <v>5</v>
      </c>
      <c r="AA15" s="269"/>
      <c r="AB15" s="270"/>
      <c r="AC15" s="359">
        <v>450</v>
      </c>
      <c r="AD15" s="360"/>
      <c r="AE15" s="360"/>
      <c r="AF15" s="361"/>
      <c r="AG15" s="271">
        <f t="shared" si="2"/>
        <v>1800</v>
      </c>
      <c r="AH15" s="272"/>
      <c r="AI15" s="272"/>
      <c r="AJ15" s="273"/>
      <c r="AK15" s="274">
        <v>50</v>
      </c>
      <c r="AL15" s="275"/>
      <c r="AM15" s="275"/>
      <c r="AN15" s="276"/>
      <c r="AO15" s="271">
        <f>ROUND(V15*AK15,2)</f>
        <v>200</v>
      </c>
      <c r="AP15" s="272"/>
      <c r="AQ15" s="272"/>
      <c r="AR15" s="273"/>
      <c r="AS15" s="271">
        <f t="shared" si="1"/>
        <v>2000</v>
      </c>
      <c r="AT15" s="272"/>
      <c r="AU15" s="272"/>
      <c r="AV15" s="272"/>
      <c r="AW15" s="273"/>
      <c r="AX15" s="320"/>
      <c r="AY15" s="321"/>
      <c r="AZ15" s="321"/>
      <c r="BA15" s="322"/>
      <c r="BB15" s="35"/>
    </row>
    <row r="16" spans="1:86" ht="20.100000000000001" customHeight="1" x14ac:dyDescent="0.45">
      <c r="A16" s="340">
        <v>9</v>
      </c>
      <c r="B16" s="341"/>
      <c r="C16" s="110" t="s">
        <v>57</v>
      </c>
      <c r="D16" s="14"/>
      <c r="E16" s="14"/>
      <c r="F16" s="14"/>
      <c r="G16" s="14"/>
      <c r="H16" s="40"/>
      <c r="I16" s="40"/>
      <c r="J16" s="41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9"/>
      <c r="V16" s="279">
        <v>50</v>
      </c>
      <c r="W16" s="280"/>
      <c r="X16" s="280"/>
      <c r="Y16" s="281"/>
      <c r="Z16" s="268" t="s">
        <v>54</v>
      </c>
      <c r="AA16" s="269"/>
      <c r="AB16" s="270"/>
      <c r="AC16" s="271">
        <v>85</v>
      </c>
      <c r="AD16" s="272"/>
      <c r="AE16" s="272"/>
      <c r="AF16" s="273"/>
      <c r="AG16" s="271">
        <f t="shared" si="2"/>
        <v>4250</v>
      </c>
      <c r="AH16" s="272"/>
      <c r="AI16" s="272"/>
      <c r="AJ16" s="273"/>
      <c r="AK16" s="274">
        <v>50</v>
      </c>
      <c r="AL16" s="275"/>
      <c r="AM16" s="275"/>
      <c r="AN16" s="276"/>
      <c r="AO16" s="271">
        <f>ROUND(V16*AK16,2)</f>
        <v>2500</v>
      </c>
      <c r="AP16" s="272"/>
      <c r="AQ16" s="272"/>
      <c r="AR16" s="273"/>
      <c r="AS16" s="271">
        <f t="shared" si="1"/>
        <v>6750</v>
      </c>
      <c r="AT16" s="272"/>
      <c r="AU16" s="272"/>
      <c r="AV16" s="272"/>
      <c r="AW16" s="273"/>
      <c r="AX16" s="320"/>
      <c r="AY16" s="321"/>
      <c r="AZ16" s="321"/>
      <c r="BA16" s="322"/>
      <c r="BB16" s="35"/>
    </row>
    <row r="17" spans="1:54" ht="20.100000000000001" customHeight="1" x14ac:dyDescent="0.45">
      <c r="A17" s="338">
        <v>10</v>
      </c>
      <c r="B17" s="339"/>
      <c r="C17" s="110" t="s">
        <v>58</v>
      </c>
      <c r="D17" s="135"/>
      <c r="E17" s="135"/>
      <c r="F17" s="135"/>
      <c r="G17" s="135"/>
      <c r="H17" s="136"/>
      <c r="I17" s="136"/>
      <c r="J17" s="137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9"/>
      <c r="V17" s="279">
        <v>15</v>
      </c>
      <c r="W17" s="280"/>
      <c r="X17" s="280"/>
      <c r="Y17" s="281"/>
      <c r="Z17" s="268" t="s">
        <v>54</v>
      </c>
      <c r="AA17" s="269"/>
      <c r="AB17" s="270"/>
      <c r="AC17" s="359">
        <v>165</v>
      </c>
      <c r="AD17" s="360"/>
      <c r="AE17" s="360"/>
      <c r="AF17" s="361"/>
      <c r="AG17" s="359">
        <f t="shared" si="2"/>
        <v>2475</v>
      </c>
      <c r="AH17" s="360"/>
      <c r="AI17" s="360"/>
      <c r="AJ17" s="361"/>
      <c r="AK17" s="376">
        <v>60</v>
      </c>
      <c r="AL17" s="377"/>
      <c r="AM17" s="377"/>
      <c r="AN17" s="378"/>
      <c r="AO17" s="359">
        <f>ROUND(V17*AK17,2)</f>
        <v>900</v>
      </c>
      <c r="AP17" s="360"/>
      <c r="AQ17" s="360"/>
      <c r="AR17" s="361"/>
      <c r="AS17" s="359">
        <f t="shared" si="1"/>
        <v>3375</v>
      </c>
      <c r="AT17" s="360"/>
      <c r="AU17" s="360"/>
      <c r="AV17" s="360"/>
      <c r="AW17" s="361"/>
      <c r="AX17" s="323"/>
      <c r="AY17" s="324"/>
      <c r="AZ17" s="324"/>
      <c r="BA17" s="325"/>
      <c r="BB17" s="35"/>
    </row>
    <row r="18" spans="1:54" s="97" customFormat="1" ht="20.100000000000001" customHeight="1" x14ac:dyDescent="0.45">
      <c r="A18" s="340">
        <v>11</v>
      </c>
      <c r="B18" s="341"/>
      <c r="C18" s="110" t="s">
        <v>59</v>
      </c>
      <c r="D18" s="14"/>
      <c r="E18" s="14"/>
      <c r="F18" s="14"/>
      <c r="G18" s="14"/>
      <c r="H18" s="40"/>
      <c r="I18" s="40"/>
      <c r="J18" s="41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9"/>
      <c r="V18" s="279">
        <v>20</v>
      </c>
      <c r="W18" s="280"/>
      <c r="X18" s="280"/>
      <c r="Y18" s="281"/>
      <c r="Z18" s="268" t="s">
        <v>54</v>
      </c>
      <c r="AA18" s="269"/>
      <c r="AB18" s="270"/>
      <c r="AC18" s="271">
        <v>320</v>
      </c>
      <c r="AD18" s="272"/>
      <c r="AE18" s="272"/>
      <c r="AF18" s="273"/>
      <c r="AG18" s="271">
        <f>ROUND(V18*AC18,2)</f>
        <v>6400</v>
      </c>
      <c r="AH18" s="272"/>
      <c r="AI18" s="272"/>
      <c r="AJ18" s="273"/>
      <c r="AK18" s="274">
        <v>70</v>
      </c>
      <c r="AL18" s="275"/>
      <c r="AM18" s="275"/>
      <c r="AN18" s="276"/>
      <c r="AO18" s="271">
        <f>ROUND(V18*AK18,2)</f>
        <v>1400</v>
      </c>
      <c r="AP18" s="272"/>
      <c r="AQ18" s="272"/>
      <c r="AR18" s="273"/>
      <c r="AS18" s="271">
        <f>SUM(AG18+AO18)</f>
        <v>7800</v>
      </c>
      <c r="AT18" s="272"/>
      <c r="AU18" s="272"/>
      <c r="AV18" s="272"/>
      <c r="AW18" s="273"/>
      <c r="AX18" s="320"/>
      <c r="AY18" s="321"/>
      <c r="AZ18" s="321"/>
      <c r="BA18" s="322"/>
      <c r="BB18" s="96"/>
    </row>
    <row r="19" spans="1:54" ht="16.5" customHeight="1" x14ac:dyDescent="0.45">
      <c r="A19" s="338">
        <v>12</v>
      </c>
      <c r="B19" s="339"/>
      <c r="C19" s="168" t="s">
        <v>60</v>
      </c>
      <c r="D19" s="169"/>
      <c r="E19" s="169"/>
      <c r="F19" s="169"/>
      <c r="G19" s="169"/>
      <c r="H19" s="170"/>
      <c r="I19" s="170"/>
      <c r="J19" s="170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2"/>
      <c r="V19" s="265">
        <v>25</v>
      </c>
      <c r="W19" s="266"/>
      <c r="X19" s="266"/>
      <c r="Y19" s="267"/>
      <c r="Z19" s="364" t="s">
        <v>53</v>
      </c>
      <c r="AA19" s="365"/>
      <c r="AB19" s="366"/>
      <c r="AC19" s="373">
        <v>45</v>
      </c>
      <c r="AD19" s="374"/>
      <c r="AE19" s="374"/>
      <c r="AF19" s="375"/>
      <c r="AG19" s="373">
        <f>ROUND(V19*AC19,2)</f>
        <v>1125</v>
      </c>
      <c r="AH19" s="374"/>
      <c r="AI19" s="374"/>
      <c r="AJ19" s="375"/>
      <c r="AK19" s="274">
        <v>0</v>
      </c>
      <c r="AL19" s="275"/>
      <c r="AM19" s="275"/>
      <c r="AN19" s="276"/>
      <c r="AO19" s="271">
        <f>ROUND(V19*AK19,2)</f>
        <v>0</v>
      </c>
      <c r="AP19" s="272"/>
      <c r="AQ19" s="272"/>
      <c r="AR19" s="273"/>
      <c r="AS19" s="373">
        <f>SUM(AG19+AO19)</f>
        <v>1125</v>
      </c>
      <c r="AT19" s="374"/>
      <c r="AU19" s="374"/>
      <c r="AV19" s="374"/>
      <c r="AW19" s="375"/>
      <c r="AX19" s="326"/>
      <c r="AY19" s="327"/>
      <c r="AZ19" s="327"/>
      <c r="BA19" s="328"/>
      <c r="BB19" s="35"/>
    </row>
    <row r="20" spans="1:54" s="112" customFormat="1" ht="20.100000000000001" customHeight="1" x14ac:dyDescent="0.4">
      <c r="A20" s="362"/>
      <c r="B20" s="363"/>
      <c r="C20" s="256" t="s">
        <v>61</v>
      </c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8"/>
      <c r="V20" s="282"/>
      <c r="W20" s="283"/>
      <c r="X20" s="283"/>
      <c r="Y20" s="284"/>
      <c r="Z20" s="285"/>
      <c r="AA20" s="286"/>
      <c r="AB20" s="287"/>
      <c r="AC20" s="288"/>
      <c r="AD20" s="289"/>
      <c r="AE20" s="289"/>
      <c r="AF20" s="290"/>
      <c r="AG20" s="288"/>
      <c r="AH20" s="289"/>
      <c r="AI20" s="289"/>
      <c r="AJ20" s="290"/>
      <c r="AK20" s="259"/>
      <c r="AL20" s="260"/>
      <c r="AM20" s="260"/>
      <c r="AN20" s="261"/>
      <c r="AO20" s="288"/>
      <c r="AP20" s="289"/>
      <c r="AQ20" s="289"/>
      <c r="AR20" s="290"/>
      <c r="AS20" s="288">
        <f>SUM(AS8:AS19)</f>
        <v>68004.5</v>
      </c>
      <c r="AT20" s="289"/>
      <c r="AU20" s="289"/>
      <c r="AV20" s="289"/>
      <c r="AW20" s="290"/>
      <c r="AX20" s="259"/>
      <c r="AY20" s="260"/>
      <c r="AZ20" s="260"/>
      <c r="BA20" s="261"/>
      <c r="BB20" s="111"/>
    </row>
    <row r="21" spans="1:54" ht="20.100000000000001" customHeight="1" x14ac:dyDescent="0.45">
      <c r="A21" s="342" t="s">
        <v>62</v>
      </c>
      <c r="B21" s="343"/>
      <c r="C21" s="129" t="s">
        <v>63</v>
      </c>
      <c r="D21" s="130"/>
      <c r="E21" s="130"/>
      <c r="F21" s="130"/>
      <c r="G21" s="130"/>
      <c r="H21" s="130"/>
      <c r="I21" s="130"/>
      <c r="J21" s="131"/>
      <c r="K21" s="131"/>
      <c r="L21" s="132"/>
      <c r="M21" s="132"/>
      <c r="N21" s="132"/>
      <c r="O21" s="132"/>
      <c r="P21" s="132"/>
      <c r="Q21" s="132"/>
      <c r="R21" s="133"/>
      <c r="S21" s="133"/>
      <c r="T21" s="131"/>
      <c r="U21" s="134"/>
      <c r="V21" s="291"/>
      <c r="W21" s="292"/>
      <c r="X21" s="292"/>
      <c r="Y21" s="293"/>
      <c r="Z21" s="294"/>
      <c r="AA21" s="295"/>
      <c r="AB21" s="296"/>
      <c r="AC21" s="297"/>
      <c r="AD21" s="298"/>
      <c r="AE21" s="298"/>
      <c r="AF21" s="299"/>
      <c r="AG21" s="300"/>
      <c r="AH21" s="301"/>
      <c r="AI21" s="301"/>
      <c r="AJ21" s="302"/>
      <c r="AK21" s="303"/>
      <c r="AL21" s="304"/>
      <c r="AM21" s="304"/>
      <c r="AN21" s="305"/>
      <c r="AO21" s="300"/>
      <c r="AP21" s="301"/>
      <c r="AQ21" s="301"/>
      <c r="AR21" s="302"/>
      <c r="AS21" s="300"/>
      <c r="AT21" s="301"/>
      <c r="AU21" s="301"/>
      <c r="AV21" s="301"/>
      <c r="AW21" s="302"/>
      <c r="AX21" s="262"/>
      <c r="AY21" s="263"/>
      <c r="AZ21" s="263"/>
      <c r="BA21" s="264"/>
      <c r="BB21" s="35"/>
    </row>
    <row r="22" spans="1:54" ht="20.100000000000001" customHeight="1" x14ac:dyDescent="0.45">
      <c r="A22" s="403">
        <v>13</v>
      </c>
      <c r="B22" s="404"/>
      <c r="C22" s="153" t="s">
        <v>64</v>
      </c>
      <c r="D22" s="154"/>
      <c r="E22" s="154"/>
      <c r="F22" s="154"/>
      <c r="G22" s="154"/>
      <c r="H22" s="155"/>
      <c r="I22" s="155"/>
      <c r="J22" s="155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156"/>
      <c r="V22" s="279">
        <v>100</v>
      </c>
      <c r="W22" s="280"/>
      <c r="X22" s="280"/>
      <c r="Y22" s="281"/>
      <c r="Z22" s="385" t="s">
        <v>74</v>
      </c>
      <c r="AA22" s="386"/>
      <c r="AB22" s="387"/>
      <c r="AC22" s="271">
        <v>60</v>
      </c>
      <c r="AD22" s="272"/>
      <c r="AE22" s="272"/>
      <c r="AF22" s="273"/>
      <c r="AG22" s="271">
        <f t="shared" ref="AG22:AG29" si="3">ROUND(V22*AC22,2)</f>
        <v>6000</v>
      </c>
      <c r="AH22" s="272"/>
      <c r="AI22" s="272"/>
      <c r="AJ22" s="273"/>
      <c r="AK22" s="391">
        <v>20</v>
      </c>
      <c r="AL22" s="392"/>
      <c r="AM22" s="392"/>
      <c r="AN22" s="393"/>
      <c r="AO22" s="271">
        <f>ROUND(V22*AK22,2)</f>
        <v>2000</v>
      </c>
      <c r="AP22" s="272"/>
      <c r="AQ22" s="272"/>
      <c r="AR22" s="273"/>
      <c r="AS22" s="271">
        <f t="shared" ref="AS22:AS30" si="4">SUM(AG22+AO22)</f>
        <v>8000</v>
      </c>
      <c r="AT22" s="272"/>
      <c r="AU22" s="272"/>
      <c r="AV22" s="272"/>
      <c r="AW22" s="273"/>
      <c r="AX22" s="157"/>
      <c r="AY22" s="158"/>
      <c r="AZ22" s="158"/>
      <c r="BA22" s="159"/>
      <c r="BB22" s="35"/>
    </row>
    <row r="23" spans="1:54" ht="20.100000000000001" customHeight="1" x14ac:dyDescent="0.45">
      <c r="A23" s="403">
        <v>14</v>
      </c>
      <c r="B23" s="404"/>
      <c r="C23" s="153" t="s">
        <v>65</v>
      </c>
      <c r="D23" s="154"/>
      <c r="E23" s="154"/>
      <c r="F23" s="154"/>
      <c r="G23" s="154"/>
      <c r="H23" s="155"/>
      <c r="I23" s="155"/>
      <c r="J23" s="155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156"/>
      <c r="V23" s="279">
        <v>50</v>
      </c>
      <c r="W23" s="280"/>
      <c r="X23" s="280"/>
      <c r="Y23" s="281"/>
      <c r="Z23" s="385" t="s">
        <v>74</v>
      </c>
      <c r="AA23" s="386"/>
      <c r="AB23" s="387"/>
      <c r="AC23" s="271">
        <v>80</v>
      </c>
      <c r="AD23" s="272"/>
      <c r="AE23" s="272"/>
      <c r="AF23" s="273"/>
      <c r="AG23" s="271">
        <f t="shared" si="3"/>
        <v>4000</v>
      </c>
      <c r="AH23" s="272"/>
      <c r="AI23" s="272"/>
      <c r="AJ23" s="273"/>
      <c r="AK23" s="391">
        <v>20</v>
      </c>
      <c r="AL23" s="392"/>
      <c r="AM23" s="392"/>
      <c r="AN23" s="393"/>
      <c r="AO23" s="271">
        <f>ROUND(V23*AK23,2)</f>
        <v>1000</v>
      </c>
      <c r="AP23" s="272"/>
      <c r="AQ23" s="272"/>
      <c r="AR23" s="273"/>
      <c r="AS23" s="271">
        <f t="shared" si="4"/>
        <v>5000</v>
      </c>
      <c r="AT23" s="272"/>
      <c r="AU23" s="272"/>
      <c r="AV23" s="272"/>
      <c r="AW23" s="273"/>
      <c r="AX23" s="157"/>
      <c r="AY23" s="158"/>
      <c r="AZ23" s="158"/>
      <c r="BA23" s="159"/>
      <c r="BB23" s="35"/>
    </row>
    <row r="24" spans="1:54" s="46" customFormat="1" ht="20.100000000000001" customHeight="1" x14ac:dyDescent="0.45">
      <c r="A24" s="403">
        <v>15</v>
      </c>
      <c r="B24" s="404"/>
      <c r="C24" s="153" t="s">
        <v>66</v>
      </c>
      <c r="D24" s="154"/>
      <c r="E24" s="154"/>
      <c r="F24" s="154"/>
      <c r="G24" s="154"/>
      <c r="H24" s="155"/>
      <c r="I24" s="155"/>
      <c r="J24" s="155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156"/>
      <c r="V24" s="279">
        <v>20</v>
      </c>
      <c r="W24" s="280"/>
      <c r="X24" s="280"/>
      <c r="Y24" s="281"/>
      <c r="Z24" s="385" t="s">
        <v>74</v>
      </c>
      <c r="AA24" s="386"/>
      <c r="AB24" s="387"/>
      <c r="AC24" s="271">
        <v>100</v>
      </c>
      <c r="AD24" s="272"/>
      <c r="AE24" s="272"/>
      <c r="AF24" s="273"/>
      <c r="AG24" s="271">
        <f t="shared" si="3"/>
        <v>2000</v>
      </c>
      <c r="AH24" s="272"/>
      <c r="AI24" s="272"/>
      <c r="AJ24" s="273"/>
      <c r="AK24" s="391">
        <v>20</v>
      </c>
      <c r="AL24" s="392"/>
      <c r="AM24" s="392"/>
      <c r="AN24" s="393"/>
      <c r="AO24" s="271">
        <f t="shared" ref="AO24:AO30" si="5">SUM(V24*AK24)</f>
        <v>400</v>
      </c>
      <c r="AP24" s="272"/>
      <c r="AQ24" s="272"/>
      <c r="AR24" s="273"/>
      <c r="AS24" s="271">
        <f t="shared" si="4"/>
        <v>2400</v>
      </c>
      <c r="AT24" s="272"/>
      <c r="AU24" s="272"/>
      <c r="AV24" s="272"/>
      <c r="AW24" s="273"/>
      <c r="AX24" s="157"/>
      <c r="AY24" s="158"/>
      <c r="AZ24" s="158"/>
      <c r="BA24" s="159"/>
      <c r="BB24" s="35"/>
    </row>
    <row r="25" spans="1:54" s="200" customFormat="1" ht="20.100000000000001" customHeight="1" x14ac:dyDescent="0.45">
      <c r="A25" s="405">
        <v>16</v>
      </c>
      <c r="B25" s="406"/>
      <c r="C25" s="218" t="s">
        <v>67</v>
      </c>
      <c r="D25" s="219"/>
      <c r="E25" s="219"/>
      <c r="F25" s="219"/>
      <c r="G25" s="219"/>
      <c r="H25" s="220"/>
      <c r="I25" s="220"/>
      <c r="J25" s="220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2"/>
      <c r="V25" s="407">
        <v>20</v>
      </c>
      <c r="W25" s="408"/>
      <c r="X25" s="408"/>
      <c r="Y25" s="409"/>
      <c r="Z25" s="394" t="s">
        <v>74</v>
      </c>
      <c r="AA25" s="395"/>
      <c r="AB25" s="396"/>
      <c r="AC25" s="382">
        <v>110</v>
      </c>
      <c r="AD25" s="383"/>
      <c r="AE25" s="383"/>
      <c r="AF25" s="384"/>
      <c r="AG25" s="382">
        <f t="shared" si="3"/>
        <v>2200</v>
      </c>
      <c r="AH25" s="383"/>
      <c r="AI25" s="383"/>
      <c r="AJ25" s="384"/>
      <c r="AK25" s="388">
        <v>20</v>
      </c>
      <c r="AL25" s="389"/>
      <c r="AM25" s="389"/>
      <c r="AN25" s="390"/>
      <c r="AO25" s="382">
        <f t="shared" si="5"/>
        <v>400</v>
      </c>
      <c r="AP25" s="383"/>
      <c r="AQ25" s="383"/>
      <c r="AR25" s="384"/>
      <c r="AS25" s="382">
        <f t="shared" si="4"/>
        <v>2600</v>
      </c>
      <c r="AT25" s="383"/>
      <c r="AU25" s="383"/>
      <c r="AV25" s="383"/>
      <c r="AW25" s="384"/>
      <c r="AX25" s="223"/>
      <c r="AY25" s="224"/>
      <c r="AZ25" s="224"/>
      <c r="BA25" s="225"/>
      <c r="BB25" s="131"/>
    </row>
    <row r="26" spans="1:54" ht="16.5" customHeight="1" x14ac:dyDescent="0.45">
      <c r="A26" s="403">
        <v>17</v>
      </c>
      <c r="B26" s="404"/>
      <c r="C26" s="153" t="s">
        <v>69</v>
      </c>
      <c r="D26" s="154"/>
      <c r="E26" s="154"/>
      <c r="F26" s="154"/>
      <c r="G26" s="154"/>
      <c r="H26" s="155"/>
      <c r="I26" s="155"/>
      <c r="J26" s="155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156"/>
      <c r="V26" s="279">
        <v>20</v>
      </c>
      <c r="W26" s="280"/>
      <c r="X26" s="280"/>
      <c r="Y26" s="281"/>
      <c r="Z26" s="385" t="s">
        <v>74</v>
      </c>
      <c r="AA26" s="386"/>
      <c r="AB26" s="387"/>
      <c r="AC26" s="271">
        <v>81</v>
      </c>
      <c r="AD26" s="272"/>
      <c r="AE26" s="272"/>
      <c r="AF26" s="273"/>
      <c r="AG26" s="271">
        <f t="shared" si="3"/>
        <v>1620</v>
      </c>
      <c r="AH26" s="272"/>
      <c r="AI26" s="272"/>
      <c r="AJ26" s="273"/>
      <c r="AK26" s="391">
        <v>20</v>
      </c>
      <c r="AL26" s="392"/>
      <c r="AM26" s="392"/>
      <c r="AN26" s="393"/>
      <c r="AO26" s="271">
        <f t="shared" si="5"/>
        <v>400</v>
      </c>
      <c r="AP26" s="272"/>
      <c r="AQ26" s="272"/>
      <c r="AR26" s="273"/>
      <c r="AS26" s="271">
        <f t="shared" si="4"/>
        <v>2020</v>
      </c>
      <c r="AT26" s="272"/>
      <c r="AU26" s="272"/>
      <c r="AV26" s="272"/>
      <c r="AW26" s="273"/>
      <c r="AX26" s="157"/>
      <c r="AY26" s="158"/>
      <c r="AZ26" s="158"/>
      <c r="BA26" s="159"/>
      <c r="BB26" s="35"/>
    </row>
    <row r="27" spans="1:54" ht="16.5" customHeight="1" x14ac:dyDescent="0.45">
      <c r="A27" s="403">
        <v>18</v>
      </c>
      <c r="B27" s="404"/>
      <c r="C27" s="153" t="s">
        <v>68</v>
      </c>
      <c r="D27" s="154"/>
      <c r="E27" s="154"/>
      <c r="F27" s="154"/>
      <c r="G27" s="154"/>
      <c r="H27" s="155"/>
      <c r="I27" s="155"/>
      <c r="J27" s="155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156"/>
      <c r="V27" s="279">
        <v>20</v>
      </c>
      <c r="W27" s="280"/>
      <c r="X27" s="280"/>
      <c r="Y27" s="281"/>
      <c r="Z27" s="385" t="s">
        <v>74</v>
      </c>
      <c r="AA27" s="386"/>
      <c r="AB27" s="387"/>
      <c r="AC27" s="271">
        <v>103</v>
      </c>
      <c r="AD27" s="272"/>
      <c r="AE27" s="272"/>
      <c r="AF27" s="273"/>
      <c r="AG27" s="271">
        <f t="shared" si="3"/>
        <v>2060</v>
      </c>
      <c r="AH27" s="272"/>
      <c r="AI27" s="272"/>
      <c r="AJ27" s="273"/>
      <c r="AK27" s="391">
        <v>20</v>
      </c>
      <c r="AL27" s="392"/>
      <c r="AM27" s="392"/>
      <c r="AN27" s="393"/>
      <c r="AO27" s="271">
        <f t="shared" si="5"/>
        <v>400</v>
      </c>
      <c r="AP27" s="272"/>
      <c r="AQ27" s="272"/>
      <c r="AR27" s="273"/>
      <c r="AS27" s="271">
        <f t="shared" si="4"/>
        <v>2460</v>
      </c>
      <c r="AT27" s="272"/>
      <c r="AU27" s="272"/>
      <c r="AV27" s="272"/>
      <c r="AW27" s="273"/>
      <c r="AX27" s="157"/>
      <c r="AY27" s="158"/>
      <c r="AZ27" s="158"/>
      <c r="BA27" s="159"/>
      <c r="BB27" s="35"/>
    </row>
    <row r="28" spans="1:54" ht="16.5" customHeight="1" x14ac:dyDescent="0.45">
      <c r="A28" s="403">
        <v>19</v>
      </c>
      <c r="B28" s="404"/>
      <c r="C28" s="160" t="s">
        <v>70</v>
      </c>
      <c r="D28" s="161"/>
      <c r="E28" s="161"/>
      <c r="F28" s="161"/>
      <c r="G28" s="161"/>
      <c r="H28" s="162"/>
      <c r="I28" s="162"/>
      <c r="J28" s="162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4"/>
      <c r="V28" s="265">
        <v>60</v>
      </c>
      <c r="W28" s="266"/>
      <c r="X28" s="266"/>
      <c r="Y28" s="267"/>
      <c r="Z28" s="385" t="s">
        <v>74</v>
      </c>
      <c r="AA28" s="386"/>
      <c r="AB28" s="387"/>
      <c r="AC28" s="359">
        <v>18</v>
      </c>
      <c r="AD28" s="360"/>
      <c r="AE28" s="360"/>
      <c r="AF28" s="361"/>
      <c r="AG28" s="359">
        <f t="shared" si="3"/>
        <v>1080</v>
      </c>
      <c r="AH28" s="360"/>
      <c r="AI28" s="360"/>
      <c r="AJ28" s="361"/>
      <c r="AK28" s="400">
        <v>15</v>
      </c>
      <c r="AL28" s="401"/>
      <c r="AM28" s="401"/>
      <c r="AN28" s="402"/>
      <c r="AO28" s="359">
        <f t="shared" si="5"/>
        <v>900</v>
      </c>
      <c r="AP28" s="360"/>
      <c r="AQ28" s="360"/>
      <c r="AR28" s="361"/>
      <c r="AS28" s="359">
        <f t="shared" si="4"/>
        <v>1980</v>
      </c>
      <c r="AT28" s="360"/>
      <c r="AU28" s="360"/>
      <c r="AV28" s="360"/>
      <c r="AW28" s="361"/>
      <c r="AX28" s="165"/>
      <c r="AY28" s="166"/>
      <c r="AZ28" s="166"/>
      <c r="BA28" s="167"/>
      <c r="BB28" s="35"/>
    </row>
    <row r="29" spans="1:54" s="97" customFormat="1" ht="20.100000000000001" customHeight="1" x14ac:dyDescent="0.45">
      <c r="A29" s="403">
        <v>20</v>
      </c>
      <c r="B29" s="404"/>
      <c r="C29" s="109" t="s">
        <v>71</v>
      </c>
      <c r="D29" s="14"/>
      <c r="E29" s="14"/>
      <c r="F29" s="14"/>
      <c r="G29" s="14"/>
      <c r="H29" s="40"/>
      <c r="I29" s="40"/>
      <c r="J29" s="41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9"/>
      <c r="V29" s="265">
        <v>75</v>
      </c>
      <c r="W29" s="266"/>
      <c r="X29" s="266"/>
      <c r="Y29" s="267"/>
      <c r="Z29" s="268" t="s">
        <v>6</v>
      </c>
      <c r="AA29" s="269"/>
      <c r="AB29" s="270"/>
      <c r="AC29" s="271">
        <v>65</v>
      </c>
      <c r="AD29" s="272"/>
      <c r="AE29" s="272"/>
      <c r="AF29" s="273"/>
      <c r="AG29" s="271">
        <f t="shared" si="3"/>
        <v>4875</v>
      </c>
      <c r="AH29" s="272"/>
      <c r="AI29" s="272"/>
      <c r="AJ29" s="273"/>
      <c r="AK29" s="274">
        <v>35</v>
      </c>
      <c r="AL29" s="275"/>
      <c r="AM29" s="275"/>
      <c r="AN29" s="276"/>
      <c r="AO29" s="271">
        <f t="shared" si="5"/>
        <v>2625</v>
      </c>
      <c r="AP29" s="272"/>
      <c r="AQ29" s="272"/>
      <c r="AR29" s="273"/>
      <c r="AS29" s="271">
        <f t="shared" si="4"/>
        <v>7500</v>
      </c>
      <c r="AT29" s="272"/>
      <c r="AU29" s="272"/>
      <c r="AV29" s="272"/>
      <c r="AW29" s="273"/>
      <c r="AX29" s="113"/>
      <c r="AY29" s="114"/>
      <c r="AZ29" s="114"/>
      <c r="BA29" s="115"/>
      <c r="BB29" s="96"/>
    </row>
    <row r="30" spans="1:54" ht="20.100000000000001" customHeight="1" x14ac:dyDescent="0.45">
      <c r="A30" s="405">
        <v>21</v>
      </c>
      <c r="B30" s="406"/>
      <c r="C30" s="173" t="s">
        <v>72</v>
      </c>
      <c r="D30" s="107"/>
      <c r="E30" s="107"/>
      <c r="F30" s="107"/>
      <c r="G30" s="107"/>
      <c r="H30" s="140"/>
      <c r="I30" s="140"/>
      <c r="J30" s="141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3"/>
      <c r="V30" s="265">
        <v>50</v>
      </c>
      <c r="W30" s="266"/>
      <c r="X30" s="266"/>
      <c r="Y30" s="267"/>
      <c r="Z30" s="268" t="s">
        <v>6</v>
      </c>
      <c r="AA30" s="269"/>
      <c r="AB30" s="270"/>
      <c r="AC30" s="382">
        <v>76</v>
      </c>
      <c r="AD30" s="383"/>
      <c r="AE30" s="383"/>
      <c r="AF30" s="384"/>
      <c r="AG30" s="382">
        <f>ROUND(V30*AC30,2)</f>
        <v>3800</v>
      </c>
      <c r="AH30" s="383"/>
      <c r="AI30" s="383"/>
      <c r="AJ30" s="384"/>
      <c r="AK30" s="397">
        <v>35</v>
      </c>
      <c r="AL30" s="398"/>
      <c r="AM30" s="398"/>
      <c r="AN30" s="399"/>
      <c r="AO30" s="382">
        <f t="shared" si="5"/>
        <v>1750</v>
      </c>
      <c r="AP30" s="383"/>
      <c r="AQ30" s="383"/>
      <c r="AR30" s="384"/>
      <c r="AS30" s="382">
        <f t="shared" si="4"/>
        <v>5550</v>
      </c>
      <c r="AT30" s="383"/>
      <c r="AU30" s="383"/>
      <c r="AV30" s="383"/>
      <c r="AW30" s="384"/>
      <c r="AX30" s="122"/>
      <c r="AY30" s="123"/>
      <c r="AZ30" s="123"/>
      <c r="BA30" s="124"/>
      <c r="BB30" s="35"/>
    </row>
    <row r="31" spans="1:54" s="112" customFormat="1" ht="20.100000000000001" customHeight="1" x14ac:dyDescent="0.4">
      <c r="A31" s="362"/>
      <c r="B31" s="363"/>
      <c r="C31" s="256" t="s">
        <v>73</v>
      </c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8"/>
      <c r="V31" s="282"/>
      <c r="W31" s="283"/>
      <c r="X31" s="283"/>
      <c r="Y31" s="284"/>
      <c r="Z31" s="285"/>
      <c r="AA31" s="286"/>
      <c r="AB31" s="287"/>
      <c r="AC31" s="288"/>
      <c r="AD31" s="289"/>
      <c r="AE31" s="289"/>
      <c r="AF31" s="290"/>
      <c r="AG31" s="288"/>
      <c r="AH31" s="289"/>
      <c r="AI31" s="289"/>
      <c r="AJ31" s="290"/>
      <c r="AK31" s="259"/>
      <c r="AL31" s="260"/>
      <c r="AM31" s="260"/>
      <c r="AN31" s="261"/>
      <c r="AO31" s="288"/>
      <c r="AP31" s="289"/>
      <c r="AQ31" s="289"/>
      <c r="AR31" s="290"/>
      <c r="AS31" s="288">
        <f>SUM(AS22:AS30)</f>
        <v>37510</v>
      </c>
      <c r="AT31" s="289"/>
      <c r="AU31" s="289"/>
      <c r="AV31" s="289"/>
      <c r="AW31" s="290"/>
      <c r="AX31" s="259"/>
      <c r="AY31" s="260"/>
      <c r="AZ31" s="260"/>
      <c r="BA31" s="261"/>
      <c r="BB31" s="111"/>
    </row>
    <row r="32" spans="1:54" ht="20.100000000000001" customHeight="1" x14ac:dyDescent="0.45">
      <c r="A32" s="342" t="s">
        <v>75</v>
      </c>
      <c r="B32" s="343"/>
      <c r="C32" s="129" t="s">
        <v>76</v>
      </c>
      <c r="D32" s="130"/>
      <c r="E32" s="130"/>
      <c r="F32" s="130"/>
      <c r="G32" s="130"/>
      <c r="H32" s="130"/>
      <c r="I32" s="130"/>
      <c r="J32" s="131"/>
      <c r="K32" s="131"/>
      <c r="L32" s="132"/>
      <c r="M32" s="132"/>
      <c r="N32" s="132"/>
      <c r="O32" s="132"/>
      <c r="P32" s="132"/>
      <c r="Q32" s="132"/>
      <c r="R32" s="133"/>
      <c r="S32" s="133"/>
      <c r="T32" s="131"/>
      <c r="U32" s="134"/>
      <c r="V32" s="291"/>
      <c r="W32" s="292"/>
      <c r="X32" s="292"/>
      <c r="Y32" s="293"/>
      <c r="Z32" s="294"/>
      <c r="AA32" s="295"/>
      <c r="AB32" s="296"/>
      <c r="AC32" s="297"/>
      <c r="AD32" s="298"/>
      <c r="AE32" s="298"/>
      <c r="AF32" s="299"/>
      <c r="AG32" s="300"/>
      <c r="AH32" s="301"/>
      <c r="AI32" s="301"/>
      <c r="AJ32" s="302"/>
      <c r="AK32" s="303"/>
      <c r="AL32" s="304"/>
      <c r="AM32" s="304"/>
      <c r="AN32" s="305"/>
      <c r="AO32" s="300"/>
      <c r="AP32" s="301"/>
      <c r="AQ32" s="301"/>
      <c r="AR32" s="302"/>
      <c r="AS32" s="300"/>
      <c r="AT32" s="301"/>
      <c r="AU32" s="301"/>
      <c r="AV32" s="301"/>
      <c r="AW32" s="302"/>
      <c r="AX32" s="262"/>
      <c r="AY32" s="263"/>
      <c r="AZ32" s="263"/>
      <c r="BA32" s="264"/>
      <c r="BB32" s="35"/>
    </row>
    <row r="33" spans="1:54" ht="20.100000000000001" customHeight="1" x14ac:dyDescent="0.45">
      <c r="A33" s="277">
        <v>22</v>
      </c>
      <c r="B33" s="278"/>
      <c r="C33" s="109" t="s">
        <v>77</v>
      </c>
      <c r="D33" s="14"/>
      <c r="E33" s="14"/>
      <c r="F33" s="14"/>
      <c r="G33" s="14"/>
      <c r="H33" s="40"/>
      <c r="I33" s="40"/>
      <c r="J33" s="41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9"/>
      <c r="V33" s="265">
        <v>3</v>
      </c>
      <c r="W33" s="266"/>
      <c r="X33" s="266"/>
      <c r="Y33" s="267"/>
      <c r="Z33" s="268" t="s">
        <v>4</v>
      </c>
      <c r="AA33" s="269"/>
      <c r="AB33" s="270"/>
      <c r="AC33" s="271">
        <v>850</v>
      </c>
      <c r="AD33" s="272"/>
      <c r="AE33" s="272"/>
      <c r="AF33" s="273"/>
      <c r="AG33" s="271">
        <f>ROUND(V33*AC33,2)</f>
        <v>2550</v>
      </c>
      <c r="AH33" s="272"/>
      <c r="AI33" s="272"/>
      <c r="AJ33" s="273"/>
      <c r="AK33" s="274">
        <v>150</v>
      </c>
      <c r="AL33" s="275"/>
      <c r="AM33" s="275"/>
      <c r="AN33" s="276"/>
      <c r="AO33" s="271">
        <f>SUM(V33*AK33)</f>
        <v>450</v>
      </c>
      <c r="AP33" s="272"/>
      <c r="AQ33" s="272"/>
      <c r="AR33" s="273"/>
      <c r="AS33" s="271">
        <f>SUM(AG33+AO33)</f>
        <v>3000</v>
      </c>
      <c r="AT33" s="272"/>
      <c r="AU33" s="272"/>
      <c r="AV33" s="272"/>
      <c r="AW33" s="273"/>
      <c r="AX33" s="113"/>
      <c r="AY33" s="114"/>
      <c r="AZ33" s="114"/>
      <c r="BA33" s="115"/>
      <c r="BB33" s="35"/>
    </row>
    <row r="34" spans="1:54" ht="20.100000000000001" customHeight="1" x14ac:dyDescent="0.45">
      <c r="A34" s="277">
        <v>23</v>
      </c>
      <c r="B34" s="278"/>
      <c r="C34" s="109" t="s">
        <v>80</v>
      </c>
      <c r="D34" s="14"/>
      <c r="E34" s="14"/>
      <c r="F34" s="14"/>
      <c r="G34" s="14"/>
      <c r="H34" s="40"/>
      <c r="I34" s="40"/>
      <c r="J34" s="41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9"/>
      <c r="V34" s="265">
        <v>5</v>
      </c>
      <c r="W34" s="266"/>
      <c r="X34" s="266"/>
      <c r="Y34" s="267"/>
      <c r="Z34" s="268" t="s">
        <v>4</v>
      </c>
      <c r="AA34" s="269"/>
      <c r="AB34" s="270"/>
      <c r="AC34" s="271">
        <v>450</v>
      </c>
      <c r="AD34" s="272"/>
      <c r="AE34" s="272"/>
      <c r="AF34" s="273"/>
      <c r="AG34" s="271">
        <f>ROUND(V34*AC34,2)</f>
        <v>2250</v>
      </c>
      <c r="AH34" s="272"/>
      <c r="AI34" s="272"/>
      <c r="AJ34" s="273"/>
      <c r="AK34" s="274">
        <v>120</v>
      </c>
      <c r="AL34" s="275"/>
      <c r="AM34" s="275"/>
      <c r="AN34" s="276"/>
      <c r="AO34" s="271">
        <f>SUM(V34*AK34)</f>
        <v>600</v>
      </c>
      <c r="AP34" s="272"/>
      <c r="AQ34" s="272"/>
      <c r="AR34" s="273"/>
      <c r="AS34" s="271">
        <f>SUM(AG34+AO34)</f>
        <v>2850</v>
      </c>
      <c r="AT34" s="272"/>
      <c r="AU34" s="272"/>
      <c r="AV34" s="272"/>
      <c r="AW34" s="273"/>
      <c r="AX34" s="113"/>
      <c r="AY34" s="114"/>
      <c r="AZ34" s="114"/>
      <c r="BA34" s="115"/>
      <c r="BB34" s="35"/>
    </row>
    <row r="35" spans="1:54" ht="20.100000000000001" customHeight="1" x14ac:dyDescent="0.45">
      <c r="A35" s="277">
        <v>24</v>
      </c>
      <c r="B35" s="278"/>
      <c r="C35" s="109" t="s">
        <v>81</v>
      </c>
      <c r="D35" s="14"/>
      <c r="E35" s="14"/>
      <c r="F35" s="14"/>
      <c r="G35" s="14"/>
      <c r="H35" s="40"/>
      <c r="I35" s="40"/>
      <c r="J35" s="41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9"/>
      <c r="V35" s="265">
        <v>14</v>
      </c>
      <c r="W35" s="266"/>
      <c r="X35" s="266"/>
      <c r="Y35" s="267"/>
      <c r="Z35" s="268" t="s">
        <v>4</v>
      </c>
      <c r="AA35" s="269"/>
      <c r="AB35" s="270"/>
      <c r="AC35" s="271">
        <v>450</v>
      </c>
      <c r="AD35" s="272"/>
      <c r="AE35" s="272"/>
      <c r="AF35" s="273"/>
      <c r="AG35" s="271">
        <f>ROUND(V35*AC35,2)</f>
        <v>6300</v>
      </c>
      <c r="AH35" s="272"/>
      <c r="AI35" s="272"/>
      <c r="AJ35" s="273"/>
      <c r="AK35" s="274">
        <v>120</v>
      </c>
      <c r="AL35" s="275"/>
      <c r="AM35" s="275"/>
      <c r="AN35" s="276"/>
      <c r="AO35" s="271">
        <f>SUM(V35*AK35)</f>
        <v>1680</v>
      </c>
      <c r="AP35" s="272"/>
      <c r="AQ35" s="272"/>
      <c r="AR35" s="273"/>
      <c r="AS35" s="271">
        <f>SUM(AG35+AO35)</f>
        <v>7980</v>
      </c>
      <c r="AT35" s="272"/>
      <c r="AU35" s="272"/>
      <c r="AV35" s="272"/>
      <c r="AW35" s="273"/>
      <c r="AX35" s="113"/>
      <c r="AY35" s="114"/>
      <c r="AZ35" s="114"/>
      <c r="BA35" s="115"/>
      <c r="BB35" s="35"/>
    </row>
    <row r="36" spans="1:54" ht="20.100000000000001" customHeight="1" x14ac:dyDescent="0.45">
      <c r="A36" s="277">
        <v>25</v>
      </c>
      <c r="B36" s="278"/>
      <c r="C36" s="109" t="s">
        <v>82</v>
      </c>
      <c r="D36" s="14"/>
      <c r="E36" s="14"/>
      <c r="F36" s="14"/>
      <c r="G36" s="14"/>
      <c r="H36" s="40"/>
      <c r="I36" s="40"/>
      <c r="J36" s="41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9"/>
      <c r="V36" s="265">
        <v>2</v>
      </c>
      <c r="W36" s="266"/>
      <c r="X36" s="266"/>
      <c r="Y36" s="267"/>
      <c r="Z36" s="268" t="s">
        <v>4</v>
      </c>
      <c r="AA36" s="269"/>
      <c r="AB36" s="270"/>
      <c r="AC36" s="271">
        <v>450</v>
      </c>
      <c r="AD36" s="272"/>
      <c r="AE36" s="272"/>
      <c r="AF36" s="273"/>
      <c r="AG36" s="271">
        <f>ROUND(V36*AC36,2)</f>
        <v>900</v>
      </c>
      <c r="AH36" s="272"/>
      <c r="AI36" s="272"/>
      <c r="AJ36" s="273"/>
      <c r="AK36" s="274">
        <v>120</v>
      </c>
      <c r="AL36" s="275"/>
      <c r="AM36" s="275"/>
      <c r="AN36" s="276"/>
      <c r="AO36" s="271">
        <f>SUM(V36*AK36)</f>
        <v>240</v>
      </c>
      <c r="AP36" s="272"/>
      <c r="AQ36" s="272"/>
      <c r="AR36" s="273"/>
      <c r="AS36" s="271">
        <f>SUM(AG36+AO36)</f>
        <v>1140</v>
      </c>
      <c r="AT36" s="272"/>
      <c r="AU36" s="272"/>
      <c r="AV36" s="272"/>
      <c r="AW36" s="273"/>
      <c r="AX36" s="113"/>
      <c r="AY36" s="114"/>
      <c r="AZ36" s="114"/>
      <c r="BA36" s="115"/>
      <c r="BB36" s="35"/>
    </row>
    <row r="37" spans="1:54" ht="20.100000000000001" customHeight="1" x14ac:dyDescent="0.45">
      <c r="A37" s="277">
        <v>26</v>
      </c>
      <c r="B37" s="278"/>
      <c r="C37" s="109" t="s">
        <v>78</v>
      </c>
      <c r="D37" s="14"/>
      <c r="E37" s="14"/>
      <c r="F37" s="14"/>
      <c r="G37" s="14"/>
      <c r="H37" s="40"/>
      <c r="I37" s="40"/>
      <c r="J37" s="41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9"/>
      <c r="V37" s="265">
        <v>30</v>
      </c>
      <c r="W37" s="266"/>
      <c r="X37" s="266"/>
      <c r="Y37" s="267"/>
      <c r="Z37" s="268" t="s">
        <v>74</v>
      </c>
      <c r="AA37" s="269"/>
      <c r="AB37" s="270"/>
      <c r="AC37" s="271">
        <v>75</v>
      </c>
      <c r="AD37" s="272"/>
      <c r="AE37" s="272"/>
      <c r="AF37" s="273"/>
      <c r="AG37" s="271">
        <f>ROUND(V37*AC37,2)</f>
        <v>2250</v>
      </c>
      <c r="AH37" s="272"/>
      <c r="AI37" s="272"/>
      <c r="AJ37" s="273"/>
      <c r="AK37" s="274">
        <v>50</v>
      </c>
      <c r="AL37" s="275"/>
      <c r="AM37" s="275"/>
      <c r="AN37" s="276"/>
      <c r="AO37" s="271">
        <f>SUM(V37*AK37)</f>
        <v>1500</v>
      </c>
      <c r="AP37" s="272"/>
      <c r="AQ37" s="272"/>
      <c r="AR37" s="273"/>
      <c r="AS37" s="271">
        <f>SUM(AG37+AO37)</f>
        <v>3750</v>
      </c>
      <c r="AT37" s="272"/>
      <c r="AU37" s="272"/>
      <c r="AV37" s="272"/>
      <c r="AW37" s="273"/>
      <c r="AX37" s="113"/>
      <c r="AY37" s="114"/>
      <c r="AZ37" s="114"/>
      <c r="BA37" s="115"/>
      <c r="BB37" s="35"/>
    </row>
    <row r="38" spans="1:54" s="112" customFormat="1" ht="20.100000000000001" customHeight="1" x14ac:dyDescent="0.4">
      <c r="A38" s="362"/>
      <c r="B38" s="363"/>
      <c r="C38" s="256" t="s">
        <v>79</v>
      </c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8"/>
      <c r="V38" s="282"/>
      <c r="W38" s="283"/>
      <c r="X38" s="283"/>
      <c r="Y38" s="284"/>
      <c r="Z38" s="285"/>
      <c r="AA38" s="286"/>
      <c r="AB38" s="287"/>
      <c r="AC38" s="288"/>
      <c r="AD38" s="289"/>
      <c r="AE38" s="289"/>
      <c r="AF38" s="290"/>
      <c r="AG38" s="288"/>
      <c r="AH38" s="289"/>
      <c r="AI38" s="289"/>
      <c r="AJ38" s="290"/>
      <c r="AK38" s="259"/>
      <c r="AL38" s="260"/>
      <c r="AM38" s="260"/>
      <c r="AN38" s="261"/>
      <c r="AO38" s="288"/>
      <c r="AP38" s="289"/>
      <c r="AQ38" s="289"/>
      <c r="AR38" s="290"/>
      <c r="AS38" s="288">
        <f>SUM(AS33:AS37)</f>
        <v>18720</v>
      </c>
      <c r="AT38" s="289"/>
      <c r="AU38" s="289"/>
      <c r="AV38" s="289"/>
      <c r="AW38" s="290"/>
      <c r="AX38" s="259"/>
      <c r="AY38" s="260"/>
      <c r="AZ38" s="260"/>
      <c r="BA38" s="261"/>
      <c r="BB38" s="111"/>
    </row>
    <row r="39" spans="1:54" ht="20.100000000000001" customHeight="1" x14ac:dyDescent="0.45">
      <c r="A39" s="342" t="s">
        <v>83</v>
      </c>
      <c r="B39" s="343"/>
      <c r="C39" s="129" t="s">
        <v>84</v>
      </c>
      <c r="D39" s="130"/>
      <c r="E39" s="130"/>
      <c r="F39" s="130"/>
      <c r="G39" s="130"/>
      <c r="H39" s="130"/>
      <c r="I39" s="130"/>
      <c r="J39" s="131"/>
      <c r="K39" s="131"/>
      <c r="L39" s="132"/>
      <c r="M39" s="132"/>
      <c r="N39" s="132"/>
      <c r="O39" s="132"/>
      <c r="P39" s="132"/>
      <c r="Q39" s="132"/>
      <c r="R39" s="133"/>
      <c r="S39" s="133"/>
      <c r="T39" s="131"/>
      <c r="U39" s="134"/>
      <c r="V39" s="291"/>
      <c r="W39" s="292"/>
      <c r="X39" s="292"/>
      <c r="Y39" s="293"/>
      <c r="Z39" s="294"/>
      <c r="AA39" s="295"/>
      <c r="AB39" s="296"/>
      <c r="AC39" s="297"/>
      <c r="AD39" s="298"/>
      <c r="AE39" s="298"/>
      <c r="AF39" s="299"/>
      <c r="AG39" s="300"/>
      <c r="AH39" s="301"/>
      <c r="AI39" s="301"/>
      <c r="AJ39" s="302"/>
      <c r="AK39" s="303"/>
      <c r="AL39" s="304"/>
      <c r="AM39" s="304"/>
      <c r="AN39" s="305"/>
      <c r="AO39" s="300"/>
      <c r="AP39" s="301"/>
      <c r="AQ39" s="301"/>
      <c r="AR39" s="302"/>
      <c r="AS39" s="300"/>
      <c r="AT39" s="301"/>
      <c r="AU39" s="301"/>
      <c r="AV39" s="301"/>
      <c r="AW39" s="302"/>
      <c r="AX39" s="262"/>
      <c r="AY39" s="263"/>
      <c r="AZ39" s="263"/>
      <c r="BA39" s="264"/>
      <c r="BB39" s="35"/>
    </row>
    <row r="40" spans="1:54" ht="20.100000000000001" customHeight="1" x14ac:dyDescent="0.45">
      <c r="A40" s="277">
        <v>27</v>
      </c>
      <c r="B40" s="278"/>
      <c r="C40" s="109" t="s">
        <v>85</v>
      </c>
      <c r="D40" s="14"/>
      <c r="E40" s="14"/>
      <c r="F40" s="14"/>
      <c r="G40" s="14"/>
      <c r="H40" s="40"/>
      <c r="I40" s="40"/>
      <c r="J40" s="41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9"/>
      <c r="V40" s="265">
        <v>30</v>
      </c>
      <c r="W40" s="266"/>
      <c r="X40" s="266"/>
      <c r="Y40" s="267"/>
      <c r="Z40" s="268" t="s">
        <v>4</v>
      </c>
      <c r="AA40" s="269"/>
      <c r="AB40" s="270"/>
      <c r="AC40" s="271">
        <v>450</v>
      </c>
      <c r="AD40" s="272"/>
      <c r="AE40" s="272"/>
      <c r="AF40" s="273"/>
      <c r="AG40" s="271">
        <f>ROUND(V40*AC40,2)</f>
        <v>13500</v>
      </c>
      <c r="AH40" s="272"/>
      <c r="AI40" s="272"/>
      <c r="AJ40" s="273"/>
      <c r="AK40" s="274">
        <v>98</v>
      </c>
      <c r="AL40" s="275"/>
      <c r="AM40" s="275"/>
      <c r="AN40" s="276"/>
      <c r="AO40" s="271">
        <f>SUM(V40*AK40)</f>
        <v>2940</v>
      </c>
      <c r="AP40" s="272"/>
      <c r="AQ40" s="272"/>
      <c r="AR40" s="273"/>
      <c r="AS40" s="271">
        <f>SUM(AG40+AO40)</f>
        <v>16440</v>
      </c>
      <c r="AT40" s="272"/>
      <c r="AU40" s="272"/>
      <c r="AV40" s="272"/>
      <c r="AW40" s="273"/>
      <c r="AX40" s="113"/>
      <c r="AY40" s="114"/>
      <c r="AZ40" s="114"/>
      <c r="BA40" s="115"/>
      <c r="BB40" s="35"/>
    </row>
    <row r="41" spans="1:54" s="112" customFormat="1" ht="20.100000000000001" customHeight="1" x14ac:dyDescent="0.4">
      <c r="A41" s="362"/>
      <c r="B41" s="363"/>
      <c r="C41" s="256" t="s">
        <v>86</v>
      </c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8"/>
      <c r="V41" s="282"/>
      <c r="W41" s="283"/>
      <c r="X41" s="283"/>
      <c r="Y41" s="284"/>
      <c r="Z41" s="285"/>
      <c r="AA41" s="286"/>
      <c r="AB41" s="287"/>
      <c r="AC41" s="288"/>
      <c r="AD41" s="289"/>
      <c r="AE41" s="289"/>
      <c r="AF41" s="290"/>
      <c r="AG41" s="288"/>
      <c r="AH41" s="289"/>
      <c r="AI41" s="289"/>
      <c r="AJ41" s="290"/>
      <c r="AK41" s="259"/>
      <c r="AL41" s="260"/>
      <c r="AM41" s="260"/>
      <c r="AN41" s="261"/>
      <c r="AO41" s="288"/>
      <c r="AP41" s="289"/>
      <c r="AQ41" s="289"/>
      <c r="AR41" s="290"/>
      <c r="AS41" s="288">
        <f>AS40</f>
        <v>16440</v>
      </c>
      <c r="AT41" s="289"/>
      <c r="AU41" s="289"/>
      <c r="AV41" s="289"/>
      <c r="AW41" s="290"/>
      <c r="AX41" s="259"/>
      <c r="AY41" s="260"/>
      <c r="AZ41" s="260"/>
      <c r="BA41" s="261"/>
      <c r="BB41" s="111"/>
    </row>
    <row r="42" spans="1:54" ht="20.100000000000001" customHeight="1" x14ac:dyDescent="0.45">
      <c r="A42" s="342" t="s">
        <v>87</v>
      </c>
      <c r="B42" s="343"/>
      <c r="C42" s="129" t="s">
        <v>88</v>
      </c>
      <c r="D42" s="130"/>
      <c r="E42" s="130"/>
      <c r="F42" s="130"/>
      <c r="G42" s="130"/>
      <c r="H42" s="130"/>
      <c r="I42" s="130"/>
      <c r="J42" s="131"/>
      <c r="K42" s="131"/>
      <c r="L42" s="132"/>
      <c r="M42" s="132"/>
      <c r="N42" s="132"/>
      <c r="O42" s="132"/>
      <c r="P42" s="132"/>
      <c r="Q42" s="132"/>
      <c r="R42" s="133"/>
      <c r="S42" s="133"/>
      <c r="T42" s="131"/>
      <c r="U42" s="134"/>
      <c r="V42" s="291"/>
      <c r="W42" s="292"/>
      <c r="X42" s="292"/>
      <c r="Y42" s="293"/>
      <c r="Z42" s="294"/>
      <c r="AA42" s="295"/>
      <c r="AB42" s="296"/>
      <c r="AC42" s="297"/>
      <c r="AD42" s="298"/>
      <c r="AE42" s="298"/>
      <c r="AF42" s="299"/>
      <c r="AG42" s="300"/>
      <c r="AH42" s="301"/>
      <c r="AI42" s="301"/>
      <c r="AJ42" s="302"/>
      <c r="AK42" s="303"/>
      <c r="AL42" s="304"/>
      <c r="AM42" s="304"/>
      <c r="AN42" s="305"/>
      <c r="AO42" s="300"/>
      <c r="AP42" s="301"/>
      <c r="AQ42" s="301"/>
      <c r="AR42" s="302"/>
      <c r="AS42" s="300"/>
      <c r="AT42" s="301"/>
      <c r="AU42" s="301"/>
      <c r="AV42" s="301"/>
      <c r="AW42" s="302"/>
      <c r="AX42" s="262"/>
      <c r="AY42" s="263"/>
      <c r="AZ42" s="263"/>
      <c r="BA42" s="264"/>
      <c r="BB42" s="35"/>
    </row>
    <row r="43" spans="1:54" ht="20.100000000000001" customHeight="1" x14ac:dyDescent="0.45">
      <c r="A43" s="277">
        <v>28</v>
      </c>
      <c r="B43" s="278"/>
      <c r="C43" s="109" t="s">
        <v>89</v>
      </c>
      <c r="D43" s="14"/>
      <c r="E43" s="14"/>
      <c r="F43" s="14"/>
      <c r="G43" s="14"/>
      <c r="H43" s="40"/>
      <c r="I43" s="40"/>
      <c r="J43" s="41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9"/>
      <c r="V43" s="265">
        <v>30</v>
      </c>
      <c r="W43" s="266"/>
      <c r="X43" s="266"/>
      <c r="Y43" s="267"/>
      <c r="Z43" s="268" t="s">
        <v>4</v>
      </c>
      <c r="AA43" s="269"/>
      <c r="AB43" s="270"/>
      <c r="AC43" s="271">
        <v>250</v>
      </c>
      <c r="AD43" s="272"/>
      <c r="AE43" s="272"/>
      <c r="AF43" s="273"/>
      <c r="AG43" s="271">
        <f>ROUND(V43*AC43,2)</f>
        <v>7500</v>
      </c>
      <c r="AH43" s="272"/>
      <c r="AI43" s="272"/>
      <c r="AJ43" s="273"/>
      <c r="AK43" s="274">
        <v>105</v>
      </c>
      <c r="AL43" s="275"/>
      <c r="AM43" s="275"/>
      <c r="AN43" s="276"/>
      <c r="AO43" s="271">
        <f>SUM(V43*AK43)</f>
        <v>3150</v>
      </c>
      <c r="AP43" s="272"/>
      <c r="AQ43" s="272"/>
      <c r="AR43" s="273"/>
      <c r="AS43" s="271">
        <f>SUM(AG43+AO43)</f>
        <v>10650</v>
      </c>
      <c r="AT43" s="272"/>
      <c r="AU43" s="272"/>
      <c r="AV43" s="272"/>
      <c r="AW43" s="273"/>
      <c r="AX43" s="113"/>
      <c r="AY43" s="114"/>
      <c r="AZ43" s="114"/>
      <c r="BA43" s="115"/>
      <c r="BB43" s="35"/>
    </row>
    <row r="44" spans="1:54" s="199" customFormat="1" ht="20.100000000000001" customHeight="1" x14ac:dyDescent="0.4">
      <c r="A44" s="362"/>
      <c r="B44" s="363"/>
      <c r="C44" s="256" t="s">
        <v>90</v>
      </c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8"/>
      <c r="V44" s="282"/>
      <c r="W44" s="283"/>
      <c r="X44" s="283"/>
      <c r="Y44" s="284"/>
      <c r="Z44" s="285"/>
      <c r="AA44" s="286"/>
      <c r="AB44" s="287"/>
      <c r="AC44" s="288"/>
      <c r="AD44" s="289"/>
      <c r="AE44" s="289"/>
      <c r="AF44" s="290"/>
      <c r="AG44" s="288"/>
      <c r="AH44" s="289"/>
      <c r="AI44" s="289"/>
      <c r="AJ44" s="290"/>
      <c r="AK44" s="259"/>
      <c r="AL44" s="260"/>
      <c r="AM44" s="260"/>
      <c r="AN44" s="261"/>
      <c r="AO44" s="288"/>
      <c r="AP44" s="289"/>
      <c r="AQ44" s="289"/>
      <c r="AR44" s="290"/>
      <c r="AS44" s="288">
        <f>AS43</f>
        <v>10650</v>
      </c>
      <c r="AT44" s="289"/>
      <c r="AU44" s="289"/>
      <c r="AV44" s="289"/>
      <c r="AW44" s="290"/>
      <c r="AX44" s="259"/>
      <c r="AY44" s="260"/>
      <c r="AZ44" s="260"/>
      <c r="BA44" s="261"/>
      <c r="BB44" s="198"/>
    </row>
    <row r="45" spans="1:54" s="200" customFormat="1" ht="20.100000000000001" customHeight="1" x14ac:dyDescent="0.45">
      <c r="A45" s="411" t="s">
        <v>91</v>
      </c>
      <c r="B45" s="412"/>
      <c r="C45" s="195" t="s">
        <v>92</v>
      </c>
      <c r="D45" s="196"/>
      <c r="E45" s="196"/>
      <c r="F45" s="196"/>
      <c r="G45" s="196"/>
      <c r="H45" s="196"/>
      <c r="I45" s="196"/>
      <c r="J45" s="132"/>
      <c r="K45" s="132"/>
      <c r="L45" s="132"/>
      <c r="M45" s="132"/>
      <c r="N45" s="132"/>
      <c r="O45" s="132"/>
      <c r="P45" s="132"/>
      <c r="Q45" s="132"/>
      <c r="R45" s="133"/>
      <c r="S45" s="133"/>
      <c r="T45" s="132"/>
      <c r="U45" s="197"/>
      <c r="V45" s="367"/>
      <c r="W45" s="368"/>
      <c r="X45" s="368"/>
      <c r="Y45" s="369"/>
      <c r="Z45" s="370"/>
      <c r="AA45" s="371"/>
      <c r="AB45" s="372"/>
      <c r="AC45" s="297"/>
      <c r="AD45" s="298"/>
      <c r="AE45" s="298"/>
      <c r="AF45" s="299"/>
      <c r="AG45" s="300"/>
      <c r="AH45" s="301"/>
      <c r="AI45" s="301"/>
      <c r="AJ45" s="302"/>
      <c r="AK45" s="303"/>
      <c r="AL45" s="304"/>
      <c r="AM45" s="304"/>
      <c r="AN45" s="305"/>
      <c r="AO45" s="300"/>
      <c r="AP45" s="301"/>
      <c r="AQ45" s="301"/>
      <c r="AR45" s="302"/>
      <c r="AS45" s="300"/>
      <c r="AT45" s="301"/>
      <c r="AU45" s="301"/>
      <c r="AV45" s="301"/>
      <c r="AW45" s="302"/>
      <c r="AX45" s="262"/>
      <c r="AY45" s="263"/>
      <c r="AZ45" s="263"/>
      <c r="BA45" s="264"/>
      <c r="BB45" s="131"/>
    </row>
    <row r="46" spans="1:54" ht="20.100000000000001" customHeight="1" x14ac:dyDescent="0.45">
      <c r="A46" s="277">
        <v>29</v>
      </c>
      <c r="B46" s="278"/>
      <c r="C46" s="109" t="s">
        <v>93</v>
      </c>
      <c r="D46" s="14"/>
      <c r="E46" s="14"/>
      <c r="F46" s="14"/>
      <c r="G46" s="14"/>
      <c r="H46" s="40"/>
      <c r="I46" s="40"/>
      <c r="J46" s="41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9"/>
      <c r="V46" s="265">
        <v>1</v>
      </c>
      <c r="W46" s="266"/>
      <c r="X46" s="266"/>
      <c r="Y46" s="267"/>
      <c r="Z46" s="268" t="s">
        <v>45</v>
      </c>
      <c r="AA46" s="269"/>
      <c r="AB46" s="270"/>
      <c r="AC46" s="271">
        <v>1500</v>
      </c>
      <c r="AD46" s="272"/>
      <c r="AE46" s="272"/>
      <c r="AF46" s="273"/>
      <c r="AG46" s="271">
        <f>ROUND(V46*AC46,2)</f>
        <v>1500</v>
      </c>
      <c r="AH46" s="272"/>
      <c r="AI46" s="272"/>
      <c r="AJ46" s="273"/>
      <c r="AK46" s="274">
        <v>800</v>
      </c>
      <c r="AL46" s="275"/>
      <c r="AM46" s="275"/>
      <c r="AN46" s="276"/>
      <c r="AO46" s="271">
        <f>SUM(V46*AK46)</f>
        <v>800</v>
      </c>
      <c r="AP46" s="272"/>
      <c r="AQ46" s="272"/>
      <c r="AR46" s="273"/>
      <c r="AS46" s="271">
        <f>SUM(AG46+AO46)</f>
        <v>2300</v>
      </c>
      <c r="AT46" s="272"/>
      <c r="AU46" s="272"/>
      <c r="AV46" s="272"/>
      <c r="AW46" s="273"/>
      <c r="AX46" s="113"/>
      <c r="AY46" s="114"/>
      <c r="AZ46" s="114"/>
      <c r="BA46" s="115"/>
      <c r="BB46" s="35"/>
    </row>
    <row r="47" spans="1:54" ht="20.100000000000001" customHeight="1" x14ac:dyDescent="0.45">
      <c r="A47" s="277">
        <v>30</v>
      </c>
      <c r="B47" s="278"/>
      <c r="C47" s="109" t="s">
        <v>94</v>
      </c>
      <c r="D47" s="14"/>
      <c r="E47" s="14"/>
      <c r="F47" s="14"/>
      <c r="G47" s="14"/>
      <c r="H47" s="40"/>
      <c r="I47" s="40"/>
      <c r="J47" s="41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9"/>
      <c r="V47" s="279">
        <v>10</v>
      </c>
      <c r="W47" s="280"/>
      <c r="X47" s="280"/>
      <c r="Y47" s="281"/>
      <c r="Z47" s="268" t="s">
        <v>74</v>
      </c>
      <c r="AA47" s="269"/>
      <c r="AB47" s="270"/>
      <c r="AC47" s="271">
        <v>35</v>
      </c>
      <c r="AD47" s="272"/>
      <c r="AE47" s="272"/>
      <c r="AF47" s="273"/>
      <c r="AG47" s="271">
        <f>ROUND(V47*AC47,2)</f>
        <v>350</v>
      </c>
      <c r="AH47" s="272"/>
      <c r="AI47" s="272"/>
      <c r="AJ47" s="273"/>
      <c r="AK47" s="274">
        <v>20</v>
      </c>
      <c r="AL47" s="275"/>
      <c r="AM47" s="275"/>
      <c r="AN47" s="276"/>
      <c r="AO47" s="271">
        <f>SUM(V47*AK47)</f>
        <v>200</v>
      </c>
      <c r="AP47" s="272"/>
      <c r="AQ47" s="272"/>
      <c r="AR47" s="273"/>
      <c r="AS47" s="271">
        <f>SUM(AG47+AO47)</f>
        <v>550</v>
      </c>
      <c r="AT47" s="272"/>
      <c r="AU47" s="272"/>
      <c r="AV47" s="272"/>
      <c r="AW47" s="273"/>
      <c r="AX47" s="113"/>
      <c r="AY47" s="114"/>
      <c r="AZ47" s="114"/>
      <c r="BA47" s="115"/>
      <c r="BB47" s="35"/>
    </row>
    <row r="48" spans="1:54" ht="20.100000000000001" customHeight="1" x14ac:dyDescent="0.45">
      <c r="A48" s="277">
        <v>31</v>
      </c>
      <c r="B48" s="278"/>
      <c r="C48" s="187" t="s">
        <v>95</v>
      </c>
      <c r="D48" s="188"/>
      <c r="E48" s="188"/>
      <c r="F48" s="188"/>
      <c r="G48" s="188"/>
      <c r="H48" s="189"/>
      <c r="I48" s="189"/>
      <c r="J48" s="190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191"/>
      <c r="V48" s="279">
        <v>2</v>
      </c>
      <c r="W48" s="280"/>
      <c r="X48" s="280"/>
      <c r="Y48" s="281"/>
      <c r="Z48" s="268" t="s">
        <v>45</v>
      </c>
      <c r="AA48" s="269"/>
      <c r="AB48" s="270"/>
      <c r="AC48" s="271">
        <v>800</v>
      </c>
      <c r="AD48" s="272"/>
      <c r="AE48" s="272"/>
      <c r="AF48" s="273"/>
      <c r="AG48" s="271">
        <f>ROUND(V48*AC48,2)</f>
        <v>1600</v>
      </c>
      <c r="AH48" s="272"/>
      <c r="AI48" s="272"/>
      <c r="AJ48" s="273"/>
      <c r="AK48" s="274">
        <v>150</v>
      </c>
      <c r="AL48" s="275"/>
      <c r="AM48" s="275"/>
      <c r="AN48" s="276"/>
      <c r="AO48" s="271">
        <f>SUM(V48*AK48)</f>
        <v>300</v>
      </c>
      <c r="AP48" s="272"/>
      <c r="AQ48" s="272"/>
      <c r="AR48" s="273"/>
      <c r="AS48" s="271">
        <f>SUM(AG48+AO48)</f>
        <v>1900</v>
      </c>
      <c r="AT48" s="272"/>
      <c r="AU48" s="272"/>
      <c r="AV48" s="272"/>
      <c r="AW48" s="273"/>
      <c r="AX48" s="192"/>
      <c r="AY48" s="193"/>
      <c r="AZ48" s="193"/>
      <c r="BA48" s="194"/>
      <c r="BB48" s="35"/>
    </row>
    <row r="49" spans="1:56" s="112" customFormat="1" ht="20.100000000000001" customHeight="1" x14ac:dyDescent="0.4">
      <c r="A49" s="362"/>
      <c r="B49" s="363"/>
      <c r="C49" s="256" t="s">
        <v>96</v>
      </c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8"/>
      <c r="V49" s="282"/>
      <c r="W49" s="283"/>
      <c r="X49" s="283"/>
      <c r="Y49" s="284"/>
      <c r="Z49" s="285"/>
      <c r="AA49" s="286"/>
      <c r="AB49" s="287"/>
      <c r="AC49" s="288"/>
      <c r="AD49" s="289"/>
      <c r="AE49" s="289"/>
      <c r="AF49" s="290"/>
      <c r="AG49" s="288"/>
      <c r="AH49" s="289"/>
      <c r="AI49" s="289"/>
      <c r="AJ49" s="290"/>
      <c r="AK49" s="259"/>
      <c r="AL49" s="260"/>
      <c r="AM49" s="260"/>
      <c r="AN49" s="261"/>
      <c r="AO49" s="288"/>
      <c r="AP49" s="289"/>
      <c r="AQ49" s="289"/>
      <c r="AR49" s="290"/>
      <c r="AS49" s="288">
        <f>SUM(AS46:AS48)</f>
        <v>4750</v>
      </c>
      <c r="AT49" s="289"/>
      <c r="AU49" s="289"/>
      <c r="AV49" s="289"/>
      <c r="AW49" s="290"/>
      <c r="AX49" s="259"/>
      <c r="AY49" s="260"/>
      <c r="AZ49" s="260"/>
      <c r="BA49" s="261"/>
      <c r="BB49" s="111"/>
    </row>
    <row r="50" spans="1:56" ht="20.100000000000001" customHeight="1" x14ac:dyDescent="0.45">
      <c r="A50" s="342" t="s">
        <v>97</v>
      </c>
      <c r="B50" s="343"/>
      <c r="C50" s="129" t="s">
        <v>99</v>
      </c>
      <c r="D50" s="130"/>
      <c r="E50" s="130"/>
      <c r="F50" s="130"/>
      <c r="G50" s="130"/>
      <c r="H50" s="130"/>
      <c r="I50" s="130"/>
      <c r="J50" s="131"/>
      <c r="K50" s="131"/>
      <c r="L50" s="132"/>
      <c r="M50" s="132"/>
      <c r="N50" s="132"/>
      <c r="O50" s="132"/>
      <c r="P50" s="132"/>
      <c r="Q50" s="132"/>
      <c r="R50" s="133"/>
      <c r="S50" s="133"/>
      <c r="T50" s="131"/>
      <c r="U50" s="134"/>
      <c r="V50" s="291"/>
      <c r="W50" s="292"/>
      <c r="X50" s="292"/>
      <c r="Y50" s="293"/>
      <c r="Z50" s="294"/>
      <c r="AA50" s="295"/>
      <c r="AB50" s="296"/>
      <c r="AC50" s="297"/>
      <c r="AD50" s="298"/>
      <c r="AE50" s="298"/>
      <c r="AF50" s="299"/>
      <c r="AG50" s="300"/>
      <c r="AH50" s="301"/>
      <c r="AI50" s="301"/>
      <c r="AJ50" s="302"/>
      <c r="AK50" s="303"/>
      <c r="AL50" s="304"/>
      <c r="AM50" s="304"/>
      <c r="AN50" s="305"/>
      <c r="AO50" s="300"/>
      <c r="AP50" s="301"/>
      <c r="AQ50" s="301"/>
      <c r="AR50" s="302"/>
      <c r="AS50" s="300"/>
      <c r="AT50" s="301"/>
      <c r="AU50" s="301"/>
      <c r="AV50" s="301"/>
      <c r="AW50" s="302"/>
      <c r="AX50" s="262"/>
      <c r="AY50" s="263"/>
      <c r="AZ50" s="263"/>
      <c r="BA50" s="264"/>
      <c r="BB50" s="35"/>
    </row>
    <row r="51" spans="1:56" ht="20.100000000000001" customHeight="1" x14ac:dyDescent="0.45">
      <c r="A51" s="277">
        <v>32</v>
      </c>
      <c r="B51" s="278"/>
      <c r="C51" s="109" t="s">
        <v>100</v>
      </c>
      <c r="D51" s="14"/>
      <c r="E51" s="14"/>
      <c r="F51" s="14"/>
      <c r="G51" s="14"/>
      <c r="H51" s="40"/>
      <c r="I51" s="40"/>
      <c r="J51" s="41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9"/>
      <c r="V51" s="265">
        <v>30</v>
      </c>
      <c r="W51" s="266"/>
      <c r="X51" s="266"/>
      <c r="Y51" s="267"/>
      <c r="Z51" s="268" t="s">
        <v>4</v>
      </c>
      <c r="AA51" s="269"/>
      <c r="AB51" s="270"/>
      <c r="AC51" s="271">
        <v>65</v>
      </c>
      <c r="AD51" s="272"/>
      <c r="AE51" s="272"/>
      <c r="AF51" s="273"/>
      <c r="AG51" s="271">
        <f>ROUND(V51*AC51,2)</f>
        <v>1950</v>
      </c>
      <c r="AH51" s="272"/>
      <c r="AI51" s="272"/>
      <c r="AJ51" s="273"/>
      <c r="AK51" s="274">
        <v>34</v>
      </c>
      <c r="AL51" s="275"/>
      <c r="AM51" s="275"/>
      <c r="AN51" s="276"/>
      <c r="AO51" s="271">
        <f>SUM(V51*AK51)</f>
        <v>1020</v>
      </c>
      <c r="AP51" s="272"/>
      <c r="AQ51" s="272"/>
      <c r="AR51" s="273"/>
      <c r="AS51" s="271">
        <f>SUM(AG51+AO51)</f>
        <v>2970</v>
      </c>
      <c r="AT51" s="272"/>
      <c r="AU51" s="272"/>
      <c r="AV51" s="272"/>
      <c r="AW51" s="273"/>
      <c r="AX51" s="113"/>
      <c r="AY51" s="114"/>
      <c r="AZ51" s="114"/>
      <c r="BA51" s="115"/>
      <c r="BB51" s="35"/>
    </row>
    <row r="52" spans="1:56" ht="20.100000000000001" customHeight="1" x14ac:dyDescent="0.45">
      <c r="A52" s="277">
        <v>33</v>
      </c>
      <c r="B52" s="278"/>
      <c r="C52" s="109" t="s">
        <v>101</v>
      </c>
      <c r="D52" s="14"/>
      <c r="E52" s="14"/>
      <c r="F52" s="14"/>
      <c r="G52" s="14"/>
      <c r="H52" s="40"/>
      <c r="I52" s="40"/>
      <c r="J52" s="41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9"/>
      <c r="V52" s="279">
        <v>100</v>
      </c>
      <c r="W52" s="280"/>
      <c r="X52" s="280"/>
      <c r="Y52" s="281"/>
      <c r="Z52" s="268" t="s">
        <v>4</v>
      </c>
      <c r="AA52" s="269"/>
      <c r="AB52" s="270"/>
      <c r="AC52" s="271">
        <v>60</v>
      </c>
      <c r="AD52" s="272"/>
      <c r="AE52" s="272"/>
      <c r="AF52" s="273"/>
      <c r="AG52" s="271">
        <f>ROUND(V52*AC52,2)</f>
        <v>6000</v>
      </c>
      <c r="AH52" s="272"/>
      <c r="AI52" s="272"/>
      <c r="AJ52" s="273"/>
      <c r="AK52" s="274">
        <v>34</v>
      </c>
      <c r="AL52" s="275"/>
      <c r="AM52" s="275"/>
      <c r="AN52" s="276"/>
      <c r="AO52" s="271">
        <f>SUM(V52*AK52)</f>
        <v>3400</v>
      </c>
      <c r="AP52" s="272"/>
      <c r="AQ52" s="272"/>
      <c r="AR52" s="273"/>
      <c r="AS52" s="271">
        <f>SUM(AG52+AO52)</f>
        <v>9400</v>
      </c>
      <c r="AT52" s="272"/>
      <c r="AU52" s="272"/>
      <c r="AV52" s="272"/>
      <c r="AW52" s="273"/>
      <c r="AX52" s="113"/>
      <c r="AY52" s="114"/>
      <c r="AZ52" s="114"/>
      <c r="BA52" s="115"/>
      <c r="BB52" s="35"/>
    </row>
    <row r="53" spans="1:56" s="112" customFormat="1" ht="20.100000000000001" customHeight="1" x14ac:dyDescent="0.4">
      <c r="A53" s="362"/>
      <c r="B53" s="363"/>
      <c r="C53" s="256" t="s">
        <v>98</v>
      </c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8"/>
      <c r="V53" s="282"/>
      <c r="W53" s="283"/>
      <c r="X53" s="283"/>
      <c r="Y53" s="284"/>
      <c r="Z53" s="285"/>
      <c r="AA53" s="286"/>
      <c r="AB53" s="287"/>
      <c r="AC53" s="288"/>
      <c r="AD53" s="289"/>
      <c r="AE53" s="289"/>
      <c r="AF53" s="290"/>
      <c r="AG53" s="288"/>
      <c r="AH53" s="289"/>
      <c r="AI53" s="289"/>
      <c r="AJ53" s="290"/>
      <c r="AK53" s="259"/>
      <c r="AL53" s="260"/>
      <c r="AM53" s="260"/>
      <c r="AN53" s="261"/>
      <c r="AO53" s="288"/>
      <c r="AP53" s="289"/>
      <c r="AQ53" s="289"/>
      <c r="AR53" s="290"/>
      <c r="AS53" s="288">
        <f>SUM(AS51:AS52)</f>
        <v>12370</v>
      </c>
      <c r="AT53" s="289"/>
      <c r="AU53" s="289"/>
      <c r="AV53" s="289"/>
      <c r="AW53" s="290"/>
      <c r="AX53" s="259"/>
      <c r="AY53" s="260"/>
      <c r="AZ53" s="260"/>
      <c r="BA53" s="261"/>
      <c r="BB53" s="111"/>
    </row>
    <row r="54" spans="1:56" ht="20.100000000000001" customHeight="1" x14ac:dyDescent="0.45">
      <c r="A54" s="342" t="s">
        <v>102</v>
      </c>
      <c r="B54" s="343"/>
      <c r="C54" s="129" t="s">
        <v>103</v>
      </c>
      <c r="D54" s="130"/>
      <c r="E54" s="130"/>
      <c r="F54" s="130"/>
      <c r="G54" s="130"/>
      <c r="H54" s="130"/>
      <c r="I54" s="130"/>
      <c r="J54" s="131"/>
      <c r="K54" s="131"/>
      <c r="L54" s="132"/>
      <c r="M54" s="132"/>
      <c r="N54" s="132"/>
      <c r="O54" s="132"/>
      <c r="P54" s="132"/>
      <c r="Q54" s="132"/>
      <c r="R54" s="133"/>
      <c r="S54" s="133"/>
      <c r="T54" s="131"/>
      <c r="U54" s="134"/>
      <c r="V54" s="291"/>
      <c r="W54" s="292"/>
      <c r="X54" s="292"/>
      <c r="Y54" s="293"/>
      <c r="Z54" s="294"/>
      <c r="AA54" s="295"/>
      <c r="AB54" s="296"/>
      <c r="AC54" s="297"/>
      <c r="AD54" s="298"/>
      <c r="AE54" s="298"/>
      <c r="AF54" s="299"/>
      <c r="AG54" s="300"/>
      <c r="AH54" s="301"/>
      <c r="AI54" s="301"/>
      <c r="AJ54" s="302"/>
      <c r="AK54" s="303"/>
      <c r="AL54" s="304"/>
      <c r="AM54" s="304"/>
      <c r="AN54" s="305"/>
      <c r="AO54" s="300"/>
      <c r="AP54" s="301"/>
      <c r="AQ54" s="301"/>
      <c r="AR54" s="302"/>
      <c r="AS54" s="300"/>
      <c r="AT54" s="301"/>
      <c r="AU54" s="301"/>
      <c r="AV54" s="301"/>
      <c r="AW54" s="302"/>
      <c r="AX54" s="262"/>
      <c r="AY54" s="263"/>
      <c r="AZ54" s="263"/>
      <c r="BA54" s="264"/>
      <c r="BB54" s="35"/>
    </row>
    <row r="55" spans="1:56" ht="20.100000000000001" customHeight="1" x14ac:dyDescent="0.45">
      <c r="A55" s="277">
        <v>34</v>
      </c>
      <c r="B55" s="278"/>
      <c r="C55" s="109" t="s">
        <v>104</v>
      </c>
      <c r="D55" s="14"/>
      <c r="E55" s="14"/>
      <c r="F55" s="14"/>
      <c r="G55" s="14"/>
      <c r="H55" s="40"/>
      <c r="I55" s="40"/>
      <c r="J55" s="41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9"/>
      <c r="V55" s="265">
        <v>1</v>
      </c>
      <c r="W55" s="266"/>
      <c r="X55" s="266"/>
      <c r="Y55" s="267"/>
      <c r="Z55" s="268" t="s">
        <v>45</v>
      </c>
      <c r="AA55" s="269"/>
      <c r="AB55" s="270"/>
      <c r="AC55" s="271">
        <v>5500</v>
      </c>
      <c r="AD55" s="272"/>
      <c r="AE55" s="272"/>
      <c r="AF55" s="273"/>
      <c r="AG55" s="271">
        <f>ROUND(V55*AC55,2)</f>
        <v>5500</v>
      </c>
      <c r="AH55" s="272"/>
      <c r="AI55" s="272"/>
      <c r="AJ55" s="273"/>
      <c r="AK55" s="274">
        <v>350</v>
      </c>
      <c r="AL55" s="275"/>
      <c r="AM55" s="275"/>
      <c r="AN55" s="276"/>
      <c r="AO55" s="271">
        <f>SUM(V55*AK55)</f>
        <v>350</v>
      </c>
      <c r="AP55" s="272"/>
      <c r="AQ55" s="272"/>
      <c r="AR55" s="273"/>
      <c r="AS55" s="271">
        <f>SUM(AG55+AO55)</f>
        <v>5850</v>
      </c>
      <c r="AT55" s="272"/>
      <c r="AU55" s="272"/>
      <c r="AV55" s="272"/>
      <c r="AW55" s="273"/>
      <c r="AX55" s="113"/>
      <c r="AY55" s="114"/>
      <c r="AZ55" s="114"/>
      <c r="BA55" s="115"/>
      <c r="BB55" s="35"/>
    </row>
    <row r="56" spans="1:56" ht="20.100000000000001" customHeight="1" x14ac:dyDescent="0.45">
      <c r="A56" s="277">
        <v>35</v>
      </c>
      <c r="B56" s="278"/>
      <c r="C56" s="109" t="s">
        <v>105</v>
      </c>
      <c r="D56" s="14"/>
      <c r="E56" s="14"/>
      <c r="F56" s="14"/>
      <c r="G56" s="14"/>
      <c r="H56" s="40"/>
      <c r="I56" s="40"/>
      <c r="J56" s="41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9"/>
      <c r="V56" s="279">
        <v>1</v>
      </c>
      <c r="W56" s="280"/>
      <c r="X56" s="280"/>
      <c r="Y56" s="281"/>
      <c r="Z56" s="268" t="s">
        <v>45</v>
      </c>
      <c r="AA56" s="269"/>
      <c r="AB56" s="270"/>
      <c r="AC56" s="271">
        <v>4000</v>
      </c>
      <c r="AD56" s="272"/>
      <c r="AE56" s="272"/>
      <c r="AF56" s="273"/>
      <c r="AG56" s="271">
        <f>ROUND(V56*AC56,2)</f>
        <v>4000</v>
      </c>
      <c r="AH56" s="272"/>
      <c r="AI56" s="272"/>
      <c r="AJ56" s="273"/>
      <c r="AK56" s="274">
        <v>500</v>
      </c>
      <c r="AL56" s="275"/>
      <c r="AM56" s="275"/>
      <c r="AN56" s="276"/>
      <c r="AO56" s="271">
        <f>SUM(V56*AK56)</f>
        <v>500</v>
      </c>
      <c r="AP56" s="272"/>
      <c r="AQ56" s="272"/>
      <c r="AR56" s="273"/>
      <c r="AS56" s="271">
        <f>SUM(AG56+AO56)</f>
        <v>4500</v>
      </c>
      <c r="AT56" s="272"/>
      <c r="AU56" s="272"/>
      <c r="AV56" s="272"/>
      <c r="AW56" s="273"/>
      <c r="AX56" s="113"/>
      <c r="AY56" s="114"/>
      <c r="AZ56" s="114"/>
      <c r="BA56" s="115"/>
      <c r="BB56" s="35"/>
    </row>
    <row r="57" spans="1:56" ht="20.100000000000001" customHeight="1" x14ac:dyDescent="0.45">
      <c r="A57" s="277">
        <v>36</v>
      </c>
      <c r="B57" s="278"/>
      <c r="C57" s="109" t="s">
        <v>106</v>
      </c>
      <c r="D57" s="14"/>
      <c r="E57" s="14"/>
      <c r="F57" s="14"/>
      <c r="G57" s="14"/>
      <c r="H57" s="40"/>
      <c r="I57" s="40"/>
      <c r="J57" s="41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9"/>
      <c r="V57" s="279">
        <v>1</v>
      </c>
      <c r="W57" s="280"/>
      <c r="X57" s="280"/>
      <c r="Y57" s="281"/>
      <c r="Z57" s="268" t="s">
        <v>45</v>
      </c>
      <c r="AA57" s="269"/>
      <c r="AB57" s="270"/>
      <c r="AC57" s="271">
        <v>4500</v>
      </c>
      <c r="AD57" s="272"/>
      <c r="AE57" s="272"/>
      <c r="AF57" s="273"/>
      <c r="AG57" s="271">
        <f>ROUND(V57*AC57,2)</f>
        <v>4500</v>
      </c>
      <c r="AH57" s="272"/>
      <c r="AI57" s="272"/>
      <c r="AJ57" s="273"/>
      <c r="AK57" s="274">
        <v>500</v>
      </c>
      <c r="AL57" s="275"/>
      <c r="AM57" s="275"/>
      <c r="AN57" s="276"/>
      <c r="AO57" s="271">
        <f>SUM(V57*AK57)</f>
        <v>500</v>
      </c>
      <c r="AP57" s="272"/>
      <c r="AQ57" s="272"/>
      <c r="AR57" s="273"/>
      <c r="AS57" s="271">
        <f>SUM(AG57+AO57)</f>
        <v>5000</v>
      </c>
      <c r="AT57" s="272"/>
      <c r="AU57" s="272"/>
      <c r="AV57" s="272"/>
      <c r="AW57" s="273"/>
      <c r="AX57" s="192"/>
      <c r="AY57" s="193"/>
      <c r="AZ57" s="193"/>
      <c r="BA57" s="194"/>
      <c r="BB57" s="35"/>
    </row>
    <row r="58" spans="1:56" ht="20.100000000000001" customHeight="1" x14ac:dyDescent="0.45">
      <c r="A58" s="423">
        <v>37</v>
      </c>
      <c r="B58" s="424"/>
      <c r="C58" s="212" t="s">
        <v>113</v>
      </c>
      <c r="D58" s="213"/>
      <c r="E58" s="213"/>
      <c r="F58" s="213"/>
      <c r="G58" s="213"/>
      <c r="H58" s="214"/>
      <c r="I58" s="214"/>
      <c r="J58" s="215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7"/>
      <c r="V58" s="279">
        <v>1</v>
      </c>
      <c r="W58" s="280"/>
      <c r="X58" s="280"/>
      <c r="Y58" s="281"/>
      <c r="Z58" s="268" t="s">
        <v>45</v>
      </c>
      <c r="AA58" s="269"/>
      <c r="AB58" s="270"/>
      <c r="AC58" s="271">
        <v>10000</v>
      </c>
      <c r="AD58" s="272"/>
      <c r="AE58" s="272"/>
      <c r="AF58" s="273"/>
      <c r="AG58" s="271">
        <f>ROUND(V58*AC58,2)</f>
        <v>10000</v>
      </c>
      <c r="AH58" s="272"/>
      <c r="AI58" s="272"/>
      <c r="AJ58" s="273"/>
      <c r="AK58" s="274">
        <v>2000</v>
      </c>
      <c r="AL58" s="275"/>
      <c r="AM58" s="275"/>
      <c r="AN58" s="276"/>
      <c r="AO58" s="271">
        <f>SUM(V58*AK58)</f>
        <v>2000</v>
      </c>
      <c r="AP58" s="272"/>
      <c r="AQ58" s="272"/>
      <c r="AR58" s="273"/>
      <c r="AS58" s="271">
        <f>SUM(AG58+AO58)</f>
        <v>12000</v>
      </c>
      <c r="AT58" s="272"/>
      <c r="AU58" s="272"/>
      <c r="AV58" s="272"/>
      <c r="AW58" s="273"/>
      <c r="AX58" s="192"/>
      <c r="AY58" s="193"/>
      <c r="AZ58" s="193"/>
      <c r="BA58" s="194"/>
      <c r="BB58" s="35"/>
    </row>
    <row r="59" spans="1:56" ht="20.100000000000001" customHeight="1" x14ac:dyDescent="0.45">
      <c r="A59" s="306"/>
      <c r="B59" s="307"/>
      <c r="C59" s="308" t="s">
        <v>107</v>
      </c>
      <c r="D59" s="309"/>
      <c r="E59" s="309"/>
      <c r="F59" s="309"/>
      <c r="G59" s="30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10"/>
      <c r="V59" s="144"/>
      <c r="W59" s="145"/>
      <c r="X59" s="145"/>
      <c r="Y59" s="146"/>
      <c r="Z59" s="147"/>
      <c r="AA59" s="148"/>
      <c r="AB59" s="149"/>
      <c r="AC59" s="179"/>
      <c r="AD59" s="180"/>
      <c r="AE59" s="180"/>
      <c r="AF59" s="181"/>
      <c r="AG59" s="179"/>
      <c r="AH59" s="180"/>
      <c r="AI59" s="180"/>
      <c r="AJ59" s="181"/>
      <c r="AK59" s="150"/>
      <c r="AL59" s="151"/>
      <c r="AM59" s="151"/>
      <c r="AN59" s="152"/>
      <c r="AO59" s="179"/>
      <c r="AP59" s="180"/>
      <c r="AQ59" s="180"/>
      <c r="AR59" s="181"/>
      <c r="AS59" s="288">
        <f>AS58+AS53+AS49+AS44+AS41+AS38+AS31+AS20</f>
        <v>180444.5</v>
      </c>
      <c r="AT59" s="289"/>
      <c r="AU59" s="289"/>
      <c r="AV59" s="289"/>
      <c r="AW59" s="290"/>
      <c r="AX59" s="147"/>
      <c r="AY59" s="148"/>
      <c r="AZ59" s="148"/>
      <c r="BA59" s="149"/>
      <c r="BB59" s="35"/>
    </row>
    <row r="60" spans="1:56" s="112" customFormat="1" ht="20.100000000000001" customHeight="1" x14ac:dyDescent="0.4">
      <c r="A60" s="426"/>
      <c r="B60" s="427"/>
      <c r="C60" s="428" t="s">
        <v>110</v>
      </c>
      <c r="D60" s="429"/>
      <c r="E60" s="429"/>
      <c r="F60" s="429"/>
      <c r="G60" s="429"/>
      <c r="H60" s="429"/>
      <c r="I60" s="429"/>
      <c r="J60" s="429"/>
      <c r="K60" s="429"/>
      <c r="L60" s="429"/>
      <c r="M60" s="429"/>
      <c r="N60" s="429"/>
      <c r="O60" s="429"/>
      <c r="P60" s="429"/>
      <c r="Q60" s="429"/>
      <c r="R60" s="429"/>
      <c r="S60" s="429"/>
      <c r="T60" s="429"/>
      <c r="U60" s="430"/>
      <c r="V60" s="413"/>
      <c r="W60" s="414"/>
      <c r="X60" s="414"/>
      <c r="Y60" s="415"/>
      <c r="Z60" s="416"/>
      <c r="AA60" s="417"/>
      <c r="AB60" s="418"/>
      <c r="AC60" s="288"/>
      <c r="AD60" s="289"/>
      <c r="AE60" s="289"/>
      <c r="AF60" s="290"/>
      <c r="AG60" s="288"/>
      <c r="AH60" s="289"/>
      <c r="AI60" s="289"/>
      <c r="AJ60" s="290"/>
      <c r="AK60" s="419"/>
      <c r="AL60" s="420"/>
      <c r="AM60" s="420"/>
      <c r="AN60" s="421"/>
      <c r="AO60" s="288"/>
      <c r="AP60" s="289"/>
      <c r="AQ60" s="289"/>
      <c r="AR60" s="290"/>
      <c r="AS60" s="288">
        <f>AS61-AS59</f>
        <v>49189.170699999988</v>
      </c>
      <c r="AT60" s="289"/>
      <c r="AU60" s="289"/>
      <c r="AV60" s="289"/>
      <c r="AW60" s="290"/>
      <c r="AX60" s="379"/>
      <c r="AY60" s="380"/>
      <c r="AZ60" s="380"/>
      <c r="BA60" s="381"/>
      <c r="BB60" s="111"/>
    </row>
    <row r="61" spans="1:56" x14ac:dyDescent="0.45">
      <c r="A61" s="306"/>
      <c r="B61" s="307"/>
      <c r="C61" s="308" t="s">
        <v>108</v>
      </c>
      <c r="D61" s="309"/>
      <c r="E61" s="309"/>
      <c r="F61" s="309"/>
      <c r="G61" s="309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  <c r="T61" s="309"/>
      <c r="U61" s="310"/>
      <c r="V61" s="144"/>
      <c r="W61" s="145"/>
      <c r="X61" s="145"/>
      <c r="Y61" s="146"/>
      <c r="Z61" s="147"/>
      <c r="AA61" s="148"/>
      <c r="AB61" s="149"/>
      <c r="AC61" s="179"/>
      <c r="AD61" s="180"/>
      <c r="AE61" s="180"/>
      <c r="AF61" s="181"/>
      <c r="AG61" s="179"/>
      <c r="AH61" s="180"/>
      <c r="AI61" s="180"/>
      <c r="AJ61" s="181"/>
      <c r="AK61" s="150"/>
      <c r="AL61" s="151"/>
      <c r="AM61" s="151"/>
      <c r="AN61" s="152"/>
      <c r="AO61" s="179"/>
      <c r="AP61" s="180"/>
      <c r="AQ61" s="180"/>
      <c r="AR61" s="181"/>
      <c r="AS61" s="288">
        <f>SUM(AS59*1.2726)</f>
        <v>229633.67069999999</v>
      </c>
      <c r="AT61" s="289"/>
      <c r="AU61" s="289"/>
      <c r="AV61" s="289"/>
      <c r="AW61" s="290"/>
      <c r="AX61" s="147"/>
      <c r="AY61" s="148"/>
      <c r="AZ61" s="148"/>
      <c r="BA61" s="149"/>
    </row>
    <row r="62" spans="1:56" ht="20.25" thickBot="1" x14ac:dyDescent="0.5">
      <c r="A62" s="431"/>
      <c r="B62" s="432"/>
      <c r="C62" s="433" t="s">
        <v>109</v>
      </c>
      <c r="D62" s="434"/>
      <c r="E62" s="434"/>
      <c r="F62" s="434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5"/>
      <c r="V62" s="436"/>
      <c r="W62" s="437"/>
      <c r="X62" s="437"/>
      <c r="Y62" s="438"/>
      <c r="Z62" s="439"/>
      <c r="AA62" s="440"/>
      <c r="AB62" s="441"/>
      <c r="AC62" s="314"/>
      <c r="AD62" s="315"/>
      <c r="AE62" s="315"/>
      <c r="AF62" s="316"/>
      <c r="AG62" s="314"/>
      <c r="AH62" s="315"/>
      <c r="AI62" s="315"/>
      <c r="AJ62" s="316"/>
      <c r="AK62" s="311"/>
      <c r="AL62" s="312"/>
      <c r="AM62" s="312"/>
      <c r="AN62" s="313"/>
      <c r="AO62" s="314"/>
      <c r="AP62" s="315"/>
      <c r="AQ62" s="315"/>
      <c r="AR62" s="316"/>
      <c r="AS62" s="314">
        <v>229000</v>
      </c>
      <c r="AT62" s="315"/>
      <c r="AU62" s="315"/>
      <c r="AV62" s="315"/>
      <c r="AW62" s="316"/>
      <c r="AX62" s="317"/>
      <c r="AY62" s="318"/>
      <c r="AZ62" s="318"/>
      <c r="BA62" s="319"/>
    </row>
    <row r="63" spans="1:56" ht="20.100000000000001" customHeight="1" thickTop="1" x14ac:dyDescent="0.45">
      <c r="A63" s="201"/>
      <c r="B63" s="202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203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425"/>
      <c r="AQ63" s="425"/>
      <c r="AR63" s="425"/>
      <c r="AS63" s="425"/>
      <c r="AT63" s="425"/>
      <c r="AU63" s="193"/>
      <c r="AV63" s="193"/>
      <c r="AW63" s="205"/>
      <c r="AX63" s="35"/>
      <c r="AY63" s="206"/>
      <c r="AZ63" s="207"/>
      <c r="BA63" s="207"/>
      <c r="BB63" s="207"/>
      <c r="BC63" s="207"/>
      <c r="BD63" s="207"/>
    </row>
    <row r="64" spans="1:56" ht="20.100000000000001" customHeight="1" x14ac:dyDescent="0.45">
      <c r="A64" s="201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9"/>
      <c r="AN64" s="209"/>
      <c r="AO64" s="209"/>
      <c r="AP64" s="410"/>
      <c r="AQ64" s="410"/>
      <c r="AR64" s="410"/>
      <c r="AS64" s="410"/>
      <c r="AT64" s="410"/>
      <c r="AU64" s="35"/>
      <c r="AV64" s="35"/>
      <c r="AW64" s="35"/>
      <c r="AX64" s="35"/>
      <c r="AY64" s="207"/>
      <c r="AZ64" s="207"/>
      <c r="BA64" s="207"/>
      <c r="BB64" s="207"/>
      <c r="BC64" s="207"/>
      <c r="BD64" s="207"/>
    </row>
    <row r="65" spans="1:56" ht="20.100000000000001" customHeight="1" x14ac:dyDescent="0.45">
      <c r="A65" s="201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8"/>
      <c r="AN65" s="208"/>
      <c r="AO65" s="208"/>
      <c r="AP65" s="422"/>
      <c r="AQ65" s="422"/>
      <c r="AR65" s="422"/>
      <c r="AS65" s="422"/>
      <c r="AT65" s="422"/>
      <c r="AU65" s="193"/>
      <c r="AV65" s="193"/>
      <c r="AW65" s="193"/>
      <c r="AX65" s="35"/>
      <c r="AY65" s="207"/>
      <c r="AZ65" s="207"/>
      <c r="BA65" s="207"/>
      <c r="BB65" s="207"/>
      <c r="BC65" s="207"/>
      <c r="BD65" s="207"/>
    </row>
    <row r="66" spans="1:56" x14ac:dyDescent="0.4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182"/>
      <c r="AD66" s="182"/>
      <c r="AE66" s="182"/>
      <c r="AF66" s="182"/>
      <c r="AG66" s="182"/>
      <c r="AH66" s="182"/>
      <c r="AI66" s="182"/>
      <c r="AJ66" s="182"/>
      <c r="AK66" s="46"/>
      <c r="AL66" s="46"/>
      <c r="AM66" s="46"/>
      <c r="AN66" s="46"/>
      <c r="AO66" s="182"/>
      <c r="AP66" s="182"/>
      <c r="AQ66" s="182"/>
      <c r="AR66" s="182"/>
      <c r="AS66" s="182"/>
      <c r="AT66" s="182"/>
      <c r="AU66" s="182"/>
      <c r="AV66" s="182"/>
      <c r="AW66" s="182"/>
      <c r="AX66" s="46"/>
      <c r="AY66" s="46"/>
      <c r="AZ66" s="46"/>
      <c r="BA66" s="46"/>
    </row>
    <row r="67" spans="1:56" x14ac:dyDescent="0.4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182"/>
      <c r="AD67" s="182"/>
      <c r="AE67" s="182"/>
      <c r="AF67" s="182"/>
      <c r="AG67" s="182"/>
      <c r="AH67" s="182"/>
      <c r="AI67" s="182"/>
      <c r="AJ67" s="182"/>
      <c r="AK67" s="46"/>
      <c r="AL67" s="46"/>
      <c r="AM67" s="46"/>
      <c r="AN67" s="46"/>
      <c r="AO67" s="182"/>
      <c r="AP67" s="182"/>
      <c r="AQ67" s="182"/>
      <c r="AR67" s="182"/>
      <c r="AS67" s="182"/>
      <c r="AT67" s="182"/>
      <c r="AU67" s="182"/>
      <c r="AV67" s="182"/>
      <c r="AW67" s="182"/>
      <c r="AX67" s="46"/>
      <c r="AY67" s="46"/>
      <c r="AZ67" s="46"/>
      <c r="BA67" s="46"/>
    </row>
    <row r="68" spans="1:56" x14ac:dyDescent="0.4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182"/>
      <c r="AD68" s="182"/>
      <c r="AE68" s="182"/>
      <c r="AF68" s="182"/>
      <c r="AG68" s="182"/>
      <c r="AH68" s="182"/>
      <c r="AI68" s="182"/>
      <c r="AJ68" s="182"/>
      <c r="AK68" s="46"/>
      <c r="AL68" s="46"/>
      <c r="AM68" s="46"/>
      <c r="AN68" s="46"/>
      <c r="AO68" s="182"/>
      <c r="AP68" s="182"/>
      <c r="AQ68" s="182"/>
      <c r="AR68" s="182"/>
      <c r="AS68" s="182"/>
      <c r="AT68" s="182"/>
      <c r="AU68" s="182"/>
      <c r="AV68" s="182"/>
      <c r="AW68" s="182"/>
      <c r="AX68" s="46"/>
      <c r="AY68" s="46"/>
      <c r="AZ68" s="46"/>
      <c r="BA68" s="46"/>
    </row>
    <row r="69" spans="1:56" x14ac:dyDescent="0.4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182"/>
      <c r="AD69" s="182"/>
      <c r="AE69" s="182"/>
      <c r="AF69" s="182"/>
      <c r="AG69" s="182"/>
      <c r="AH69" s="182"/>
      <c r="AI69" s="182"/>
      <c r="AJ69" s="182"/>
      <c r="AK69" s="46"/>
      <c r="AL69" s="46"/>
      <c r="AM69" s="46"/>
      <c r="AN69" s="46"/>
      <c r="AO69" s="182"/>
      <c r="AP69" s="182"/>
      <c r="AQ69" s="182"/>
      <c r="AR69" s="182"/>
      <c r="AS69" s="182"/>
      <c r="AT69" s="182"/>
      <c r="AU69" s="182"/>
      <c r="AV69" s="182"/>
      <c r="AW69" s="182"/>
      <c r="AX69" s="46"/>
      <c r="AY69" s="46"/>
      <c r="AZ69" s="46"/>
      <c r="BA69" s="46"/>
    </row>
    <row r="70" spans="1:56" x14ac:dyDescent="0.4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182"/>
      <c r="AD70" s="182"/>
      <c r="AE70" s="182"/>
      <c r="AF70" s="182"/>
      <c r="AG70" s="182"/>
      <c r="AH70" s="182"/>
      <c r="AI70" s="182"/>
      <c r="AJ70" s="182"/>
      <c r="AK70" s="46"/>
      <c r="AL70" s="46"/>
      <c r="AM70" s="46"/>
      <c r="AN70" s="46"/>
      <c r="AO70" s="182"/>
      <c r="AP70" s="182"/>
      <c r="AQ70" s="182"/>
      <c r="AR70" s="182"/>
      <c r="AS70" s="182"/>
      <c r="AT70" s="182"/>
      <c r="AU70" s="182"/>
      <c r="AV70" s="182"/>
      <c r="AW70" s="182"/>
      <c r="AX70" s="46"/>
      <c r="AY70" s="46"/>
      <c r="AZ70" s="46"/>
      <c r="BA70" s="46"/>
    </row>
    <row r="71" spans="1:56" x14ac:dyDescent="0.4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182"/>
      <c r="AD71" s="182"/>
      <c r="AE71" s="182"/>
      <c r="AF71" s="182"/>
      <c r="AG71" s="182"/>
      <c r="AH71" s="182"/>
      <c r="AI71" s="182"/>
      <c r="AJ71" s="182"/>
      <c r="AK71" s="46"/>
      <c r="AL71" s="46"/>
      <c r="AM71" s="46"/>
      <c r="AN71" s="46"/>
      <c r="AO71" s="182"/>
      <c r="AP71" s="182"/>
      <c r="AQ71" s="182"/>
      <c r="AR71" s="182"/>
      <c r="AS71" s="182"/>
      <c r="AT71" s="182"/>
      <c r="AU71" s="182"/>
      <c r="AV71" s="182"/>
      <c r="AW71" s="182"/>
      <c r="AX71" s="46"/>
      <c r="AY71" s="46"/>
      <c r="AZ71" s="46"/>
      <c r="BA71" s="46"/>
    </row>
    <row r="72" spans="1:56" x14ac:dyDescent="0.4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182"/>
      <c r="AD72" s="182"/>
      <c r="AE72" s="182"/>
      <c r="AF72" s="182"/>
      <c r="AG72" s="182"/>
      <c r="AH72" s="182"/>
      <c r="AI72" s="182"/>
      <c r="AJ72" s="182"/>
      <c r="AK72" s="46"/>
      <c r="AL72" s="46"/>
      <c r="AM72" s="46"/>
      <c r="AN72" s="46"/>
      <c r="AO72" s="182"/>
      <c r="AP72" s="182"/>
      <c r="AQ72" s="182"/>
      <c r="AR72" s="182"/>
      <c r="AS72" s="182"/>
      <c r="AT72" s="182"/>
      <c r="AU72" s="182"/>
      <c r="AV72" s="182"/>
      <c r="AW72" s="182"/>
      <c r="AX72" s="46"/>
      <c r="AY72" s="46"/>
      <c r="AZ72" s="46"/>
      <c r="BA72" s="46"/>
    </row>
    <row r="73" spans="1:56" x14ac:dyDescent="0.4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182"/>
      <c r="AD73" s="182"/>
      <c r="AE73" s="182"/>
      <c r="AF73" s="182"/>
      <c r="AG73" s="182"/>
      <c r="AH73" s="182"/>
      <c r="AI73" s="182"/>
      <c r="AJ73" s="182"/>
      <c r="AK73" s="46"/>
      <c r="AL73" s="46"/>
      <c r="AM73" s="46"/>
      <c r="AN73" s="46"/>
      <c r="AO73" s="182"/>
      <c r="AP73" s="182"/>
      <c r="AQ73" s="182"/>
      <c r="AR73" s="182"/>
      <c r="AS73" s="182"/>
      <c r="AT73" s="182"/>
      <c r="AU73" s="182"/>
      <c r="AV73" s="182"/>
      <c r="AW73" s="182"/>
      <c r="AX73" s="46"/>
      <c r="AY73" s="46"/>
      <c r="AZ73" s="46"/>
      <c r="BA73" s="46"/>
    </row>
    <row r="74" spans="1:56" x14ac:dyDescent="0.4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182"/>
      <c r="AD74" s="182"/>
      <c r="AE74" s="182"/>
      <c r="AF74" s="182"/>
      <c r="AG74" s="182"/>
      <c r="AH74" s="182"/>
      <c r="AI74" s="182"/>
      <c r="AJ74" s="182"/>
      <c r="AK74" s="46"/>
      <c r="AL74" s="46"/>
      <c r="AM74" s="46"/>
      <c r="AN74" s="46"/>
      <c r="AO74" s="182"/>
      <c r="AP74" s="182"/>
      <c r="AQ74" s="182"/>
      <c r="AR74" s="182"/>
      <c r="AS74" s="182"/>
      <c r="AT74" s="182"/>
      <c r="AU74" s="182"/>
      <c r="AV74" s="182"/>
      <c r="AW74" s="182"/>
      <c r="AX74" s="46"/>
      <c r="AY74" s="46"/>
      <c r="AZ74" s="46"/>
      <c r="BA74" s="46"/>
    </row>
    <row r="75" spans="1:56" x14ac:dyDescent="0.4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182"/>
      <c r="AD75" s="182"/>
      <c r="AE75" s="182"/>
      <c r="AF75" s="182"/>
      <c r="AG75" s="182"/>
      <c r="AH75" s="182"/>
      <c r="AI75" s="182"/>
      <c r="AJ75" s="182"/>
      <c r="AK75" s="46"/>
      <c r="AL75" s="46"/>
      <c r="AM75" s="46"/>
      <c r="AN75" s="46"/>
      <c r="AO75" s="182"/>
      <c r="AP75" s="182"/>
      <c r="AQ75" s="182"/>
      <c r="AR75" s="182"/>
      <c r="AS75" s="182"/>
      <c r="AT75" s="182"/>
      <c r="AU75" s="182"/>
      <c r="AV75" s="182"/>
      <c r="AW75" s="182"/>
      <c r="AX75" s="46"/>
      <c r="AY75" s="46"/>
      <c r="AZ75" s="46"/>
      <c r="BA75" s="46"/>
    </row>
    <row r="76" spans="1:56" x14ac:dyDescent="0.4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182"/>
      <c r="AD76" s="182"/>
      <c r="AE76" s="182"/>
      <c r="AF76" s="182"/>
      <c r="AG76" s="182"/>
      <c r="AH76" s="182"/>
      <c r="AI76" s="182"/>
      <c r="AJ76" s="182"/>
      <c r="AK76" s="46"/>
      <c r="AL76" s="46"/>
      <c r="AM76" s="46"/>
      <c r="AN76" s="46"/>
      <c r="AO76" s="182"/>
      <c r="AP76" s="182"/>
      <c r="AQ76" s="182"/>
      <c r="AR76" s="182"/>
      <c r="AS76" s="182"/>
      <c r="AT76" s="182"/>
      <c r="AU76" s="182"/>
      <c r="AV76" s="182"/>
      <c r="AW76" s="182"/>
      <c r="AX76" s="46"/>
      <c r="AY76" s="46"/>
      <c r="AZ76" s="46"/>
      <c r="BA76" s="46"/>
    </row>
    <row r="77" spans="1:56" x14ac:dyDescent="0.4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182"/>
      <c r="AD77" s="182"/>
      <c r="AE77" s="182"/>
      <c r="AF77" s="182"/>
      <c r="AG77" s="182"/>
      <c r="AH77" s="182"/>
      <c r="AI77" s="182"/>
      <c r="AJ77" s="182"/>
      <c r="AK77" s="46"/>
      <c r="AL77" s="46"/>
      <c r="AM77" s="46"/>
      <c r="AN77" s="46"/>
      <c r="AO77" s="182"/>
      <c r="AP77" s="182"/>
      <c r="AQ77" s="182"/>
      <c r="AR77" s="182"/>
      <c r="AS77" s="182"/>
      <c r="AT77" s="182"/>
      <c r="AU77" s="182"/>
      <c r="AV77" s="182"/>
      <c r="AW77" s="182"/>
      <c r="AX77" s="46"/>
      <c r="AY77" s="46"/>
      <c r="AZ77" s="46"/>
      <c r="BA77" s="46"/>
    </row>
    <row r="78" spans="1:56" x14ac:dyDescent="0.4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182"/>
      <c r="AD78" s="182"/>
      <c r="AE78" s="182"/>
      <c r="AF78" s="182"/>
      <c r="AG78" s="182"/>
      <c r="AH78" s="182"/>
      <c r="AI78" s="182"/>
      <c r="AJ78" s="182"/>
      <c r="AK78" s="46"/>
      <c r="AL78" s="46"/>
      <c r="AM78" s="46"/>
      <c r="AN78" s="46"/>
      <c r="AO78" s="182"/>
      <c r="AP78" s="182"/>
      <c r="AQ78" s="182"/>
      <c r="AR78" s="182"/>
      <c r="AS78" s="182"/>
      <c r="AT78" s="182"/>
      <c r="AU78" s="182"/>
      <c r="AV78" s="182"/>
      <c r="AW78" s="182"/>
      <c r="AX78" s="46"/>
      <c r="AY78" s="46"/>
      <c r="AZ78" s="46"/>
      <c r="BA78" s="46"/>
    </row>
    <row r="79" spans="1:56" x14ac:dyDescent="0.4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182"/>
      <c r="AD79" s="182"/>
      <c r="AE79" s="182"/>
      <c r="AF79" s="182"/>
      <c r="AG79" s="182"/>
      <c r="AH79" s="182"/>
      <c r="AI79" s="182"/>
      <c r="AJ79" s="182"/>
      <c r="AK79" s="46"/>
      <c r="AL79" s="46"/>
      <c r="AM79" s="46"/>
      <c r="AN79" s="46"/>
      <c r="AO79" s="182"/>
      <c r="AP79" s="182"/>
      <c r="AQ79" s="182"/>
      <c r="AR79" s="182"/>
      <c r="AS79" s="182"/>
      <c r="AT79" s="182"/>
      <c r="AU79" s="182"/>
      <c r="AV79" s="182"/>
      <c r="AW79" s="182"/>
      <c r="AX79" s="46"/>
      <c r="AY79" s="46"/>
      <c r="AZ79" s="46"/>
      <c r="BA79" s="46"/>
    </row>
    <row r="80" spans="1:56" x14ac:dyDescent="0.4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182"/>
      <c r="AD80" s="182"/>
      <c r="AE80" s="182"/>
      <c r="AF80" s="182"/>
      <c r="AG80" s="182"/>
      <c r="AH80" s="182"/>
      <c r="AI80" s="182"/>
      <c r="AJ80" s="182"/>
      <c r="AK80" s="46"/>
      <c r="AL80" s="46"/>
      <c r="AM80" s="46"/>
      <c r="AN80" s="46"/>
      <c r="AO80" s="182"/>
      <c r="AP80" s="182"/>
      <c r="AQ80" s="182"/>
      <c r="AR80" s="182"/>
      <c r="AS80" s="182"/>
      <c r="AT80" s="182"/>
      <c r="AU80" s="182"/>
      <c r="AV80" s="182"/>
      <c r="AW80" s="182"/>
      <c r="AX80" s="46"/>
      <c r="AY80" s="46"/>
      <c r="AZ80" s="46"/>
      <c r="BA80" s="46"/>
    </row>
    <row r="81" spans="1:53" x14ac:dyDescent="0.4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182"/>
      <c r="AD81" s="182"/>
      <c r="AE81" s="182"/>
      <c r="AF81" s="182"/>
      <c r="AG81" s="182"/>
      <c r="AH81" s="182"/>
      <c r="AI81" s="182"/>
      <c r="AJ81" s="182"/>
      <c r="AK81" s="46"/>
      <c r="AL81" s="46"/>
      <c r="AM81" s="46"/>
      <c r="AN81" s="46"/>
      <c r="AO81" s="182"/>
      <c r="AP81" s="182"/>
      <c r="AQ81" s="182"/>
      <c r="AR81" s="182"/>
      <c r="AS81" s="182"/>
      <c r="AT81" s="182"/>
      <c r="AU81" s="182"/>
      <c r="AV81" s="182"/>
      <c r="AW81" s="182"/>
      <c r="AX81" s="46"/>
      <c r="AY81" s="46"/>
      <c r="AZ81" s="46"/>
      <c r="BA81" s="46"/>
    </row>
    <row r="82" spans="1:53" x14ac:dyDescent="0.4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182"/>
      <c r="AD82" s="182"/>
      <c r="AE82" s="182"/>
      <c r="AF82" s="182"/>
      <c r="AG82" s="182"/>
      <c r="AH82" s="182"/>
      <c r="AI82" s="182"/>
      <c r="AJ82" s="182"/>
      <c r="AK82" s="46"/>
      <c r="AL82" s="46"/>
      <c r="AM82" s="46"/>
      <c r="AN82" s="46"/>
      <c r="AO82" s="182"/>
      <c r="AP82" s="182"/>
      <c r="AQ82" s="182"/>
      <c r="AR82" s="182"/>
      <c r="AS82" s="182"/>
      <c r="AT82" s="182"/>
      <c r="AU82" s="182"/>
      <c r="AV82" s="182"/>
      <c r="AW82" s="182"/>
      <c r="AX82" s="46"/>
      <c r="AY82" s="46"/>
      <c r="AZ82" s="46"/>
      <c r="BA82" s="46"/>
    </row>
    <row r="83" spans="1:53" x14ac:dyDescent="0.4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182"/>
      <c r="AD83" s="182"/>
      <c r="AE83" s="182"/>
      <c r="AF83" s="182"/>
      <c r="AG83" s="182"/>
      <c r="AH83" s="182"/>
      <c r="AI83" s="182"/>
      <c r="AJ83" s="182"/>
      <c r="AK83" s="46"/>
      <c r="AL83" s="46"/>
      <c r="AM83" s="46"/>
      <c r="AN83" s="46"/>
      <c r="AO83" s="182"/>
      <c r="AP83" s="182"/>
      <c r="AQ83" s="182"/>
      <c r="AR83" s="182"/>
      <c r="AS83" s="182"/>
      <c r="AT83" s="182"/>
      <c r="AU83" s="182"/>
      <c r="AV83" s="182"/>
      <c r="AW83" s="182"/>
      <c r="AX83" s="46"/>
      <c r="AY83" s="46"/>
      <c r="AZ83" s="46"/>
      <c r="BA83" s="46"/>
    </row>
    <row r="84" spans="1:53" x14ac:dyDescent="0.4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182"/>
      <c r="AD84" s="182"/>
      <c r="AE84" s="182"/>
      <c r="AF84" s="182"/>
      <c r="AG84" s="182"/>
      <c r="AH84" s="182"/>
      <c r="AI84" s="182"/>
      <c r="AJ84" s="182"/>
      <c r="AK84" s="46"/>
      <c r="AL84" s="46"/>
      <c r="AM84" s="46"/>
      <c r="AN84" s="46"/>
      <c r="AO84" s="182"/>
      <c r="AP84" s="182"/>
      <c r="AQ84" s="182"/>
      <c r="AR84" s="182"/>
      <c r="AS84" s="182"/>
      <c r="AT84" s="182"/>
      <c r="AU84" s="182"/>
      <c r="AV84" s="182"/>
      <c r="AW84" s="182"/>
      <c r="AX84" s="46"/>
      <c r="AY84" s="46"/>
      <c r="AZ84" s="46"/>
      <c r="BA84" s="46"/>
    </row>
    <row r="85" spans="1:53" x14ac:dyDescent="0.4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182"/>
      <c r="AD85" s="182"/>
      <c r="AE85" s="182"/>
      <c r="AF85" s="182"/>
      <c r="AG85" s="182"/>
      <c r="AH85" s="182"/>
      <c r="AI85" s="182"/>
      <c r="AJ85" s="182"/>
      <c r="AK85" s="46"/>
      <c r="AL85" s="46"/>
      <c r="AM85" s="46"/>
      <c r="AN85" s="46"/>
      <c r="AO85" s="182"/>
      <c r="AP85" s="182"/>
      <c r="AQ85" s="182"/>
      <c r="AR85" s="182"/>
      <c r="AS85" s="182"/>
      <c r="AT85" s="182"/>
      <c r="AU85" s="182"/>
      <c r="AV85" s="182"/>
      <c r="AW85" s="182"/>
      <c r="AX85" s="46"/>
      <c r="AY85" s="46"/>
      <c r="AZ85" s="46"/>
      <c r="BA85" s="46"/>
    </row>
    <row r="86" spans="1:53" x14ac:dyDescent="0.4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182"/>
      <c r="AD86" s="182"/>
      <c r="AE86" s="182"/>
      <c r="AF86" s="182"/>
      <c r="AG86" s="182"/>
      <c r="AH86" s="182"/>
      <c r="AI86" s="182"/>
      <c r="AJ86" s="182"/>
      <c r="AK86" s="46"/>
      <c r="AL86" s="46"/>
      <c r="AM86" s="46"/>
      <c r="AN86" s="46"/>
      <c r="AO86" s="182"/>
      <c r="AP86" s="182"/>
      <c r="AQ86" s="182"/>
      <c r="AR86" s="182"/>
      <c r="AS86" s="182"/>
      <c r="AT86" s="182"/>
      <c r="AU86" s="182"/>
      <c r="AV86" s="182"/>
      <c r="AW86" s="182"/>
      <c r="AX86" s="46"/>
      <c r="AY86" s="46"/>
      <c r="AZ86" s="46"/>
      <c r="BA86" s="46"/>
    </row>
    <row r="87" spans="1:53" x14ac:dyDescent="0.4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182"/>
      <c r="AD87" s="182"/>
      <c r="AE87" s="182"/>
      <c r="AF87" s="182"/>
      <c r="AG87" s="182"/>
      <c r="AH87" s="182"/>
      <c r="AI87" s="182"/>
      <c r="AJ87" s="182"/>
      <c r="AK87" s="46"/>
      <c r="AL87" s="46"/>
      <c r="AM87" s="46"/>
      <c r="AN87" s="46"/>
      <c r="AO87" s="182"/>
      <c r="AP87" s="182"/>
      <c r="AQ87" s="182"/>
      <c r="AR87" s="182"/>
      <c r="AS87" s="182"/>
      <c r="AT87" s="182"/>
      <c r="AU87" s="182"/>
      <c r="AV87" s="182"/>
      <c r="AW87" s="182"/>
      <c r="AX87" s="46"/>
      <c r="AY87" s="46"/>
      <c r="AZ87" s="46"/>
      <c r="BA87" s="46"/>
    </row>
    <row r="88" spans="1:53" x14ac:dyDescent="0.4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182"/>
      <c r="AD88" s="182"/>
      <c r="AE88" s="182"/>
      <c r="AF88" s="182"/>
      <c r="AG88" s="182"/>
      <c r="AH88" s="182"/>
      <c r="AI88" s="182"/>
      <c r="AJ88" s="182"/>
      <c r="AK88" s="46"/>
      <c r="AL88" s="46"/>
      <c r="AM88" s="46"/>
      <c r="AN88" s="46"/>
      <c r="AO88" s="182"/>
      <c r="AP88" s="182"/>
      <c r="AQ88" s="182"/>
      <c r="AR88" s="182"/>
      <c r="AS88" s="182"/>
      <c r="AT88" s="182"/>
      <c r="AU88" s="182"/>
      <c r="AV88" s="182"/>
      <c r="AW88" s="182"/>
      <c r="AX88" s="46"/>
      <c r="AY88" s="46"/>
      <c r="AZ88" s="46"/>
      <c r="BA88" s="46"/>
    </row>
    <row r="89" spans="1:53" x14ac:dyDescent="0.4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182"/>
      <c r="AD89" s="182"/>
      <c r="AE89" s="182"/>
      <c r="AF89" s="182"/>
      <c r="AG89" s="182"/>
      <c r="AH89" s="182"/>
      <c r="AI89" s="182"/>
      <c r="AJ89" s="182"/>
      <c r="AK89" s="46"/>
      <c r="AL89" s="46"/>
      <c r="AM89" s="46"/>
      <c r="AN89" s="46"/>
      <c r="AO89" s="182"/>
      <c r="AP89" s="182"/>
      <c r="AQ89" s="182"/>
      <c r="AR89" s="182"/>
      <c r="AS89" s="182"/>
      <c r="AT89" s="182"/>
      <c r="AU89" s="182"/>
      <c r="AV89" s="182"/>
      <c r="AW89" s="182"/>
      <c r="AX89" s="46"/>
      <c r="AY89" s="46"/>
      <c r="AZ89" s="46"/>
      <c r="BA89" s="46"/>
    </row>
    <row r="90" spans="1:53" x14ac:dyDescent="0.4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182"/>
      <c r="AD90" s="182"/>
      <c r="AE90" s="182"/>
      <c r="AF90" s="182"/>
      <c r="AG90" s="182"/>
      <c r="AH90" s="182"/>
      <c r="AI90" s="182"/>
      <c r="AJ90" s="182"/>
      <c r="AK90" s="46"/>
      <c r="AL90" s="46"/>
      <c r="AM90" s="46"/>
      <c r="AN90" s="46"/>
      <c r="AO90" s="182"/>
      <c r="AP90" s="182"/>
      <c r="AQ90" s="182"/>
      <c r="AR90" s="182"/>
      <c r="AS90" s="182"/>
      <c r="AT90" s="182"/>
      <c r="AU90" s="182"/>
      <c r="AV90" s="182"/>
      <c r="AW90" s="182"/>
      <c r="AX90" s="46"/>
      <c r="AY90" s="46"/>
      <c r="AZ90" s="46"/>
      <c r="BA90" s="46"/>
    </row>
    <row r="91" spans="1:53" x14ac:dyDescent="0.4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182"/>
      <c r="AD91" s="182"/>
      <c r="AE91" s="182"/>
      <c r="AF91" s="182"/>
      <c r="AG91" s="182"/>
      <c r="AH91" s="182"/>
      <c r="AI91" s="182"/>
      <c r="AJ91" s="182"/>
      <c r="AK91" s="46"/>
      <c r="AL91" s="46"/>
      <c r="AM91" s="46"/>
      <c r="AN91" s="46"/>
      <c r="AO91" s="182"/>
      <c r="AP91" s="182"/>
      <c r="AQ91" s="182"/>
      <c r="AR91" s="182"/>
      <c r="AS91" s="182"/>
      <c r="AT91" s="182"/>
      <c r="AU91" s="182"/>
      <c r="AV91" s="182"/>
      <c r="AW91" s="182"/>
      <c r="AX91" s="46"/>
      <c r="AY91" s="46"/>
      <c r="AZ91" s="46"/>
      <c r="BA91" s="46"/>
    </row>
    <row r="92" spans="1:53" x14ac:dyDescent="0.4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182"/>
      <c r="AD92" s="182"/>
      <c r="AE92" s="182"/>
      <c r="AF92" s="182"/>
      <c r="AG92" s="182"/>
      <c r="AH92" s="182"/>
      <c r="AI92" s="182"/>
      <c r="AJ92" s="182"/>
      <c r="AK92" s="46"/>
      <c r="AL92" s="46"/>
      <c r="AM92" s="46"/>
      <c r="AN92" s="46"/>
      <c r="AO92" s="182"/>
      <c r="AP92" s="182"/>
      <c r="AQ92" s="182"/>
      <c r="AR92" s="182"/>
      <c r="AS92" s="182"/>
      <c r="AT92" s="182"/>
      <c r="AU92" s="182"/>
      <c r="AV92" s="182"/>
      <c r="AW92" s="182"/>
      <c r="AX92" s="46"/>
      <c r="AY92" s="46"/>
      <c r="AZ92" s="46"/>
      <c r="BA92" s="46"/>
    </row>
    <row r="93" spans="1:53" x14ac:dyDescent="0.4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182"/>
      <c r="AD93" s="182"/>
      <c r="AE93" s="182"/>
      <c r="AF93" s="182"/>
      <c r="AG93" s="182"/>
      <c r="AH93" s="182"/>
      <c r="AI93" s="182"/>
      <c r="AJ93" s="182"/>
      <c r="AK93" s="46"/>
      <c r="AL93" s="46"/>
      <c r="AM93" s="46"/>
      <c r="AN93" s="46"/>
      <c r="AO93" s="182"/>
      <c r="AP93" s="182"/>
      <c r="AQ93" s="182"/>
      <c r="AR93" s="182"/>
      <c r="AS93" s="182"/>
      <c r="AT93" s="182"/>
      <c r="AU93" s="182"/>
      <c r="AV93" s="182"/>
      <c r="AW93" s="182"/>
      <c r="AX93" s="46"/>
      <c r="AY93" s="46"/>
      <c r="AZ93" s="46"/>
      <c r="BA93" s="46"/>
    </row>
    <row r="94" spans="1:53" x14ac:dyDescent="0.4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182"/>
      <c r="AD94" s="182"/>
      <c r="AE94" s="182"/>
      <c r="AF94" s="182"/>
      <c r="AG94" s="182"/>
      <c r="AH94" s="182"/>
      <c r="AI94" s="182"/>
      <c r="AJ94" s="182"/>
      <c r="AK94" s="46"/>
      <c r="AL94" s="46"/>
      <c r="AM94" s="46"/>
      <c r="AN94" s="46"/>
      <c r="AO94" s="182"/>
      <c r="AP94" s="182"/>
      <c r="AQ94" s="182"/>
      <c r="AR94" s="182"/>
      <c r="AS94" s="182"/>
      <c r="AT94" s="182"/>
      <c r="AU94" s="182"/>
      <c r="AV94" s="182"/>
      <c r="AW94" s="182"/>
      <c r="AX94" s="46"/>
      <c r="AY94" s="46"/>
      <c r="AZ94" s="46"/>
      <c r="BA94" s="46"/>
    </row>
    <row r="95" spans="1:53" x14ac:dyDescent="0.4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182"/>
      <c r="AD95" s="182"/>
      <c r="AE95" s="182"/>
      <c r="AF95" s="182"/>
      <c r="AG95" s="182"/>
      <c r="AH95" s="182"/>
      <c r="AI95" s="182"/>
      <c r="AJ95" s="182"/>
      <c r="AK95" s="46"/>
      <c r="AL95" s="46"/>
      <c r="AM95" s="46"/>
      <c r="AN95" s="46"/>
      <c r="AO95" s="182"/>
      <c r="AP95" s="182"/>
      <c r="AQ95" s="182"/>
      <c r="AR95" s="182"/>
      <c r="AS95" s="182"/>
      <c r="AT95" s="182"/>
      <c r="AU95" s="182"/>
      <c r="AV95" s="182"/>
      <c r="AW95" s="182"/>
      <c r="AX95" s="46"/>
      <c r="AY95" s="46"/>
      <c r="AZ95" s="46"/>
      <c r="BA95" s="46"/>
    </row>
    <row r="96" spans="1:53" x14ac:dyDescent="0.4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182"/>
      <c r="AD96" s="182"/>
      <c r="AE96" s="182"/>
      <c r="AF96" s="182"/>
      <c r="AG96" s="182"/>
      <c r="AH96" s="182"/>
      <c r="AI96" s="182"/>
      <c r="AJ96" s="182"/>
      <c r="AK96" s="46"/>
      <c r="AL96" s="46"/>
      <c r="AM96" s="46"/>
      <c r="AN96" s="46"/>
      <c r="AO96" s="182"/>
      <c r="AP96" s="182"/>
      <c r="AQ96" s="182"/>
      <c r="AR96" s="182"/>
      <c r="AS96" s="182"/>
      <c r="AT96" s="182"/>
      <c r="AU96" s="182"/>
      <c r="AV96" s="182"/>
      <c r="AW96" s="182"/>
      <c r="AX96" s="46"/>
      <c r="AY96" s="46"/>
      <c r="AZ96" s="46"/>
      <c r="BA96" s="46"/>
    </row>
    <row r="97" spans="1:53" x14ac:dyDescent="0.4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182"/>
      <c r="AD97" s="182"/>
      <c r="AE97" s="182"/>
      <c r="AF97" s="182"/>
      <c r="AG97" s="182"/>
      <c r="AH97" s="182"/>
      <c r="AI97" s="182"/>
      <c r="AJ97" s="182"/>
      <c r="AK97" s="46"/>
      <c r="AL97" s="46"/>
      <c r="AM97" s="46"/>
      <c r="AN97" s="46"/>
      <c r="AO97" s="182"/>
      <c r="AP97" s="182"/>
      <c r="AQ97" s="182"/>
      <c r="AR97" s="182"/>
      <c r="AS97" s="182"/>
      <c r="AT97" s="182"/>
      <c r="AU97" s="182"/>
      <c r="AV97" s="182"/>
      <c r="AW97" s="182"/>
      <c r="AX97" s="46"/>
      <c r="AY97" s="46"/>
      <c r="AZ97" s="46"/>
      <c r="BA97" s="46"/>
    </row>
  </sheetData>
  <mergeCells count="491">
    <mergeCell ref="AP65:AT65"/>
    <mergeCell ref="A56:B56"/>
    <mergeCell ref="A57:B57"/>
    <mergeCell ref="A58:B58"/>
    <mergeCell ref="C49:U49"/>
    <mergeCell ref="A51:B51"/>
    <mergeCell ref="A55:B55"/>
    <mergeCell ref="AS49:AW49"/>
    <mergeCell ref="AS55:AW55"/>
    <mergeCell ref="C59:U59"/>
    <mergeCell ref="AP63:AT63"/>
    <mergeCell ref="A54:B54"/>
    <mergeCell ref="A59:B59"/>
    <mergeCell ref="A49:B49"/>
    <mergeCell ref="A50:B50"/>
    <mergeCell ref="AG60:AJ60"/>
    <mergeCell ref="A60:B60"/>
    <mergeCell ref="C60:U60"/>
    <mergeCell ref="A62:B62"/>
    <mergeCell ref="C62:U62"/>
    <mergeCell ref="V62:Y62"/>
    <mergeCell ref="Z62:AB62"/>
    <mergeCell ref="AC62:AF62"/>
    <mergeCell ref="AG62:AJ62"/>
    <mergeCell ref="A39:B39"/>
    <mergeCell ref="A40:B40"/>
    <mergeCell ref="A41:B41"/>
    <mergeCell ref="A42:B42"/>
    <mergeCell ref="A52:B52"/>
    <mergeCell ref="A53:B53"/>
    <mergeCell ref="A43:B43"/>
    <mergeCell ref="A44:B44"/>
    <mergeCell ref="AP64:AT64"/>
    <mergeCell ref="A45:B45"/>
    <mergeCell ref="A46:B46"/>
    <mergeCell ref="V60:Y60"/>
    <mergeCell ref="Z60:AB60"/>
    <mergeCell ref="AC60:AF60"/>
    <mergeCell ref="AS40:AW40"/>
    <mergeCell ref="AK60:AN60"/>
    <mergeCell ref="AO60:AR60"/>
    <mergeCell ref="AS60:AW60"/>
    <mergeCell ref="V40:Y40"/>
    <mergeCell ref="AC42:AF42"/>
    <mergeCell ref="Z40:AB40"/>
    <mergeCell ref="AC40:AF40"/>
    <mergeCell ref="AG40:AJ40"/>
    <mergeCell ref="AK40:AN40"/>
    <mergeCell ref="A34:B34"/>
    <mergeCell ref="A26:B26"/>
    <mergeCell ref="A27:B27"/>
    <mergeCell ref="A28:B28"/>
    <mergeCell ref="A29:B29"/>
    <mergeCell ref="A35:B35"/>
    <mergeCell ref="A36:B36"/>
    <mergeCell ref="A37:B37"/>
    <mergeCell ref="A38:B38"/>
    <mergeCell ref="A31:B31"/>
    <mergeCell ref="A32:B32"/>
    <mergeCell ref="A22:B22"/>
    <mergeCell ref="A23:B23"/>
    <mergeCell ref="A24:B24"/>
    <mergeCell ref="A25:B25"/>
    <mergeCell ref="C31:U31"/>
    <mergeCell ref="A33:B33"/>
    <mergeCell ref="V28:Y28"/>
    <mergeCell ref="V22:Y22"/>
    <mergeCell ref="V23:Y23"/>
    <mergeCell ref="V24:Y24"/>
    <mergeCell ref="A30:B30"/>
    <mergeCell ref="V25:Y25"/>
    <mergeCell ref="V26:Y26"/>
    <mergeCell ref="V27:Y27"/>
    <mergeCell ref="V32:Y32"/>
    <mergeCell ref="V30:Y30"/>
    <mergeCell ref="Z30:AB30"/>
    <mergeCell ref="AC30:AF30"/>
    <mergeCell ref="AG30:AJ30"/>
    <mergeCell ref="AS28:AW28"/>
    <mergeCell ref="AO31:AR31"/>
    <mergeCell ref="AK32:AN32"/>
    <mergeCell ref="AO32:AR32"/>
    <mergeCell ref="AS30:AW30"/>
    <mergeCell ref="AK28:AN28"/>
    <mergeCell ref="Z28:AB28"/>
    <mergeCell ref="AO28:AR28"/>
    <mergeCell ref="AG28:AJ28"/>
    <mergeCell ref="Z32:AB32"/>
    <mergeCell ref="AC32:AF32"/>
    <mergeCell ref="AG32:AJ32"/>
    <mergeCell ref="AS32:AW32"/>
    <mergeCell ref="V31:Y31"/>
    <mergeCell ref="Z31:AB31"/>
    <mergeCell ref="AC31:AF31"/>
    <mergeCell ref="AG31:AJ31"/>
    <mergeCell ref="AC28:AF28"/>
    <mergeCell ref="AS22:AW22"/>
    <mergeCell ref="AO23:AR23"/>
    <mergeCell ref="AS23:AW23"/>
    <mergeCell ref="AO24:AR24"/>
    <mergeCell ref="AS24:AW24"/>
    <mergeCell ref="AK22:AN22"/>
    <mergeCell ref="AK23:AN23"/>
    <mergeCell ref="AK30:AN30"/>
    <mergeCell ref="AO30:AR30"/>
    <mergeCell ref="AS29:AW29"/>
    <mergeCell ref="Z22:AB22"/>
    <mergeCell ref="Z23:AB23"/>
    <mergeCell ref="AG22:AJ22"/>
    <mergeCell ref="AG23:AJ23"/>
    <mergeCell ref="AG24:AJ24"/>
    <mergeCell ref="Z24:AB24"/>
    <mergeCell ref="AK24:AN24"/>
    <mergeCell ref="Z25:AB25"/>
    <mergeCell ref="AO25:AR25"/>
    <mergeCell ref="AC23:AF23"/>
    <mergeCell ref="AO22:AR22"/>
    <mergeCell ref="AC24:AF24"/>
    <mergeCell ref="AC25:AF25"/>
    <mergeCell ref="AC22:AF22"/>
    <mergeCell ref="Z26:AB26"/>
    <mergeCell ref="AO26:AR26"/>
    <mergeCell ref="AS26:AW26"/>
    <mergeCell ref="AK25:AN25"/>
    <mergeCell ref="AK26:AN26"/>
    <mergeCell ref="AG26:AJ26"/>
    <mergeCell ref="AG27:AJ27"/>
    <mergeCell ref="AG25:AJ25"/>
    <mergeCell ref="AO27:AR27"/>
    <mergeCell ref="AS27:AW27"/>
    <mergeCell ref="AK27:AN27"/>
    <mergeCell ref="AC26:AF26"/>
    <mergeCell ref="AC27:AF27"/>
    <mergeCell ref="Z27:AB27"/>
    <mergeCell ref="AS35:AW35"/>
    <mergeCell ref="AS37:AW37"/>
    <mergeCell ref="V35:Y35"/>
    <mergeCell ref="Z35:AB35"/>
    <mergeCell ref="AC35:AF35"/>
    <mergeCell ref="AG35:AJ35"/>
    <mergeCell ref="AK35:AN35"/>
    <mergeCell ref="AO35:AR35"/>
    <mergeCell ref="AC33:AF33"/>
    <mergeCell ref="AG33:AJ33"/>
    <mergeCell ref="AK33:AN33"/>
    <mergeCell ref="AO33:AR33"/>
    <mergeCell ref="V34:Y34"/>
    <mergeCell ref="Z34:AB34"/>
    <mergeCell ref="AC34:AF34"/>
    <mergeCell ref="AG34:AJ34"/>
    <mergeCell ref="AK34:AN34"/>
    <mergeCell ref="AO34:AR34"/>
    <mergeCell ref="V36:Y36"/>
    <mergeCell ref="Z36:AB36"/>
    <mergeCell ref="AG36:AJ36"/>
    <mergeCell ref="V33:Y33"/>
    <mergeCell ref="Z33:AB33"/>
    <mergeCell ref="AO40:AR40"/>
    <mergeCell ref="AC41:AF41"/>
    <mergeCell ref="AG41:AJ41"/>
    <mergeCell ref="AK41:AN41"/>
    <mergeCell ref="AO41:AR41"/>
    <mergeCell ref="AG50:AJ50"/>
    <mergeCell ref="AG58:AJ58"/>
    <mergeCell ref="Z42:AB42"/>
    <mergeCell ref="V41:Y41"/>
    <mergeCell ref="Z41:AB41"/>
    <mergeCell ref="V48:Y48"/>
    <mergeCell ref="Z48:AB48"/>
    <mergeCell ref="AC48:AF48"/>
    <mergeCell ref="AG48:AJ48"/>
    <mergeCell ref="AK48:AN48"/>
    <mergeCell ref="AO21:AR21"/>
    <mergeCell ref="AO19:AR19"/>
    <mergeCell ref="AO20:AR20"/>
    <mergeCell ref="AO10:AR10"/>
    <mergeCell ref="AG12:AJ12"/>
    <mergeCell ref="AO9:AR9"/>
    <mergeCell ref="AK8:AN8"/>
    <mergeCell ref="AX60:BA60"/>
    <mergeCell ref="AS38:AW38"/>
    <mergeCell ref="AO38:AR38"/>
    <mergeCell ref="AS44:AW44"/>
    <mergeCell ref="AS45:AW45"/>
    <mergeCell ref="AS46:AW46"/>
    <mergeCell ref="AS59:AW59"/>
    <mergeCell ref="AS52:AW52"/>
    <mergeCell ref="AO52:AR52"/>
    <mergeCell ref="AS50:AW50"/>
    <mergeCell ref="AK31:AN31"/>
    <mergeCell ref="AS25:AW25"/>
    <mergeCell ref="AS31:AW31"/>
    <mergeCell ref="AS33:AW33"/>
    <mergeCell ref="AS36:AW36"/>
    <mergeCell ref="AS10:AW10"/>
    <mergeCell ref="AS8:AW8"/>
    <mergeCell ref="AS11:AW11"/>
    <mergeCell ref="AS12:AW12"/>
    <mergeCell ref="AS9:AW9"/>
    <mergeCell ref="AO11:AR11"/>
    <mergeCell ref="AO12:AR12"/>
    <mergeCell ref="AK9:AN9"/>
    <mergeCell ref="AS20:AW20"/>
    <mergeCell ref="AS19:AW19"/>
    <mergeCell ref="AS17:AW17"/>
    <mergeCell ref="AS16:AW16"/>
    <mergeCell ref="AK10:AN10"/>
    <mergeCell ref="A9:B9"/>
    <mergeCell ref="V9:Y9"/>
    <mergeCell ref="Z9:AB9"/>
    <mergeCell ref="AC9:AF9"/>
    <mergeCell ref="AG9:AJ9"/>
    <mergeCell ref="C20:U20"/>
    <mergeCell ref="A8:B8"/>
    <mergeCell ref="AK14:AN14"/>
    <mergeCell ref="AO16:AR16"/>
    <mergeCell ref="V8:Y8"/>
    <mergeCell ref="Z8:AB8"/>
    <mergeCell ref="V11:Y11"/>
    <mergeCell ref="AC8:AF8"/>
    <mergeCell ref="AG8:AJ8"/>
    <mergeCell ref="AC14:AF14"/>
    <mergeCell ref="Z15:AB15"/>
    <mergeCell ref="AC15:AF15"/>
    <mergeCell ref="A12:B12"/>
    <mergeCell ref="Z10:AB10"/>
    <mergeCell ref="AC10:AF10"/>
    <mergeCell ref="AG10:AJ10"/>
    <mergeCell ref="V12:Y12"/>
    <mergeCell ref="Z12:AB12"/>
    <mergeCell ref="AC12:AF12"/>
    <mergeCell ref="AO8:AR8"/>
    <mergeCell ref="AS21:AW21"/>
    <mergeCell ref="V56:Y56"/>
    <mergeCell ref="Z56:AB56"/>
    <mergeCell ref="AC56:AF56"/>
    <mergeCell ref="AG56:AJ56"/>
    <mergeCell ref="AK56:AN56"/>
    <mergeCell ref="AO56:AR56"/>
    <mergeCell ref="AS53:AW53"/>
    <mergeCell ref="V54:Y54"/>
    <mergeCell ref="AS54:AW54"/>
    <mergeCell ref="V53:Y53"/>
    <mergeCell ref="Z53:AB53"/>
    <mergeCell ref="AC53:AF53"/>
    <mergeCell ref="AG53:AJ53"/>
    <mergeCell ref="AK53:AN53"/>
    <mergeCell ref="AS51:AW51"/>
    <mergeCell ref="V50:Y50"/>
    <mergeCell ref="Z50:AB50"/>
    <mergeCell ref="V52:Y52"/>
    <mergeCell ref="Z52:AB52"/>
    <mergeCell ref="AC52:AF52"/>
    <mergeCell ref="AG52:AJ52"/>
    <mergeCell ref="AK52:AN52"/>
    <mergeCell ref="AK21:AN21"/>
    <mergeCell ref="AO57:AR57"/>
    <mergeCell ref="AC54:AF54"/>
    <mergeCell ref="AG54:AJ54"/>
    <mergeCell ref="AK54:AN54"/>
    <mergeCell ref="AO54:AR54"/>
    <mergeCell ref="AK50:AN50"/>
    <mergeCell ref="AO50:AR50"/>
    <mergeCell ref="AC50:AF50"/>
    <mergeCell ref="AO53:AR53"/>
    <mergeCell ref="AC57:AF57"/>
    <mergeCell ref="AG57:AJ57"/>
    <mergeCell ref="AK57:AN57"/>
    <mergeCell ref="AC51:AF51"/>
    <mergeCell ref="AG51:AJ51"/>
    <mergeCell ref="AK51:AN51"/>
    <mergeCell ref="AO51:AR51"/>
    <mergeCell ref="AC46:AF46"/>
    <mergeCell ref="AG46:AJ46"/>
    <mergeCell ref="AK46:AN46"/>
    <mergeCell ref="AO46:AR46"/>
    <mergeCell ref="AC45:AF45"/>
    <mergeCell ref="AG45:AJ45"/>
    <mergeCell ref="AK45:AN45"/>
    <mergeCell ref="A18:B18"/>
    <mergeCell ref="AC18:AF18"/>
    <mergeCell ref="Z17:AB17"/>
    <mergeCell ref="AS13:AW13"/>
    <mergeCell ref="AO18:AR18"/>
    <mergeCell ref="AS18:AW18"/>
    <mergeCell ref="AK18:AN18"/>
    <mergeCell ref="AK17:AN17"/>
    <mergeCell ref="A13:B13"/>
    <mergeCell ref="V13:Y13"/>
    <mergeCell ref="AO13:AR13"/>
    <mergeCell ref="Z13:AB13"/>
    <mergeCell ref="AC13:AF13"/>
    <mergeCell ref="AG13:AJ13"/>
    <mergeCell ref="AK13:AN13"/>
    <mergeCell ref="Z14:AB14"/>
    <mergeCell ref="AG14:AJ14"/>
    <mergeCell ref="AO17:AR17"/>
    <mergeCell ref="V18:Y18"/>
    <mergeCell ref="AG15:AJ15"/>
    <mergeCell ref="A14:B14"/>
    <mergeCell ref="V14:Y14"/>
    <mergeCell ref="A17:B17"/>
    <mergeCell ref="A16:B16"/>
    <mergeCell ref="Z21:AB21"/>
    <mergeCell ref="V21:Y21"/>
    <mergeCell ref="AC21:AF21"/>
    <mergeCell ref="AG21:AJ21"/>
    <mergeCell ref="AG20:AJ20"/>
    <mergeCell ref="AC16:AF16"/>
    <mergeCell ref="AG19:AJ19"/>
    <mergeCell ref="AG18:AJ18"/>
    <mergeCell ref="AC19:AF19"/>
    <mergeCell ref="V20:Y20"/>
    <mergeCell ref="V17:Y17"/>
    <mergeCell ref="V16:Y16"/>
    <mergeCell ref="A15:B15"/>
    <mergeCell ref="V15:Y15"/>
    <mergeCell ref="AC17:AF17"/>
    <mergeCell ref="Z16:AB16"/>
    <mergeCell ref="A19:B19"/>
    <mergeCell ref="V19:Y19"/>
    <mergeCell ref="A20:B20"/>
    <mergeCell ref="AC20:AF20"/>
    <mergeCell ref="AC58:AF58"/>
    <mergeCell ref="V58:Y58"/>
    <mergeCell ref="Z58:AB58"/>
    <mergeCell ref="A21:B21"/>
    <mergeCell ref="V57:Y57"/>
    <mergeCell ref="Z20:AB20"/>
    <mergeCell ref="Z19:AB19"/>
    <mergeCell ref="Z54:AB54"/>
    <mergeCell ref="Z57:AB57"/>
    <mergeCell ref="V51:Y51"/>
    <mergeCell ref="Z51:AB51"/>
    <mergeCell ref="V45:Y45"/>
    <mergeCell ref="Z45:AB45"/>
    <mergeCell ref="V46:Y46"/>
    <mergeCell ref="Z46:AB46"/>
    <mergeCell ref="V42:Y42"/>
    <mergeCell ref="AG7:AJ7"/>
    <mergeCell ref="V7:Y7"/>
    <mergeCell ref="AS57:AW57"/>
    <mergeCell ref="AX5:BA6"/>
    <mergeCell ref="AS5:AW6"/>
    <mergeCell ref="AK5:AR5"/>
    <mergeCell ref="AK6:AN6"/>
    <mergeCell ref="AO6:AR6"/>
    <mergeCell ref="AO7:AR7"/>
    <mergeCell ref="AS7:AW7"/>
    <mergeCell ref="AX7:BA7"/>
    <mergeCell ref="AK11:AN11"/>
    <mergeCell ref="AS14:AW14"/>
    <mergeCell ref="AO15:AR15"/>
    <mergeCell ref="AS15:AW15"/>
    <mergeCell ref="AO14:AR14"/>
    <mergeCell ref="AK19:AN19"/>
    <mergeCell ref="AK15:AN15"/>
    <mergeCell ref="AS56:AW56"/>
    <mergeCell ref="AG16:AJ16"/>
    <mergeCell ref="AK20:AN20"/>
    <mergeCell ref="AK16:AN16"/>
    <mergeCell ref="Z18:AB18"/>
    <mergeCell ref="AG17:AJ17"/>
    <mergeCell ref="AX8:BA8"/>
    <mergeCell ref="AX9:BA9"/>
    <mergeCell ref="AX10:BA10"/>
    <mergeCell ref="AX11:BA11"/>
    <mergeCell ref="AX12:BA12"/>
    <mergeCell ref="AX13:BA13"/>
    <mergeCell ref="AC11:AF11"/>
    <mergeCell ref="AG11:AJ11"/>
    <mergeCell ref="A5:B6"/>
    <mergeCell ref="C5:U6"/>
    <mergeCell ref="V5:Y6"/>
    <mergeCell ref="Z5:AB6"/>
    <mergeCell ref="Z11:AB11"/>
    <mergeCell ref="A11:B11"/>
    <mergeCell ref="A10:B10"/>
    <mergeCell ref="V10:Y10"/>
    <mergeCell ref="AK7:AN7"/>
    <mergeCell ref="AK12:AN12"/>
    <mergeCell ref="A7:B7"/>
    <mergeCell ref="AC5:AJ5"/>
    <mergeCell ref="AC6:AF6"/>
    <mergeCell ref="AG6:AJ6"/>
    <mergeCell ref="Z7:AB7"/>
    <mergeCell ref="AC7:AF7"/>
    <mergeCell ref="AX62:BA62"/>
    <mergeCell ref="AX20:BA20"/>
    <mergeCell ref="AX21:BA21"/>
    <mergeCell ref="AX14:BA14"/>
    <mergeCell ref="AX15:BA15"/>
    <mergeCell ref="AX16:BA16"/>
    <mergeCell ref="AX17:BA17"/>
    <mergeCell ref="AX18:BA18"/>
    <mergeCell ref="AX19:BA19"/>
    <mergeCell ref="AX31:BA31"/>
    <mergeCell ref="AX32:BA32"/>
    <mergeCell ref="AX50:BA50"/>
    <mergeCell ref="AX41:BA41"/>
    <mergeCell ref="AX42:BA42"/>
    <mergeCell ref="AX44:BA44"/>
    <mergeCell ref="AX45:BA45"/>
    <mergeCell ref="AK62:AN62"/>
    <mergeCell ref="AO62:AR62"/>
    <mergeCell ref="AS62:AW62"/>
    <mergeCell ref="V29:Y29"/>
    <mergeCell ref="Z29:AB29"/>
    <mergeCell ref="AC29:AF29"/>
    <mergeCell ref="AG29:AJ29"/>
    <mergeCell ref="AK29:AN29"/>
    <mergeCell ref="AO29:AR29"/>
    <mergeCell ref="AO39:AR39"/>
    <mergeCell ref="AS39:AW39"/>
    <mergeCell ref="AK36:AN36"/>
    <mergeCell ref="AO36:AR36"/>
    <mergeCell ref="AS34:AW34"/>
    <mergeCell ref="AG42:AJ42"/>
    <mergeCell ref="AK42:AN42"/>
    <mergeCell ref="AO42:AR42"/>
    <mergeCell ref="V37:Y37"/>
    <mergeCell ref="Z37:AB37"/>
    <mergeCell ref="AC37:AF37"/>
    <mergeCell ref="AG37:AJ37"/>
    <mergeCell ref="AK37:AN37"/>
    <mergeCell ref="AO37:AR37"/>
    <mergeCell ref="AC36:AF36"/>
    <mergeCell ref="A61:B61"/>
    <mergeCell ref="C61:U61"/>
    <mergeCell ref="AS61:AW61"/>
    <mergeCell ref="AK58:AN58"/>
    <mergeCell ref="AO58:AR58"/>
    <mergeCell ref="AS58:AW58"/>
    <mergeCell ref="AO45:AR45"/>
    <mergeCell ref="AS43:AW43"/>
    <mergeCell ref="AS41:AW41"/>
    <mergeCell ref="AS42:AW42"/>
    <mergeCell ref="AK44:AN44"/>
    <mergeCell ref="AO44:AR44"/>
    <mergeCell ref="V43:Y43"/>
    <mergeCell ref="Z43:AB43"/>
    <mergeCell ref="AC43:AF43"/>
    <mergeCell ref="AG43:AJ43"/>
    <mergeCell ref="C41:U41"/>
    <mergeCell ref="C44:U44"/>
    <mergeCell ref="V44:Y44"/>
    <mergeCell ref="Z44:AB44"/>
    <mergeCell ref="AC44:AF44"/>
    <mergeCell ref="AG44:AJ44"/>
    <mergeCell ref="AK43:AN43"/>
    <mergeCell ref="AO43:AR43"/>
    <mergeCell ref="C38:U38"/>
    <mergeCell ref="AX38:BA38"/>
    <mergeCell ref="AX39:BA39"/>
    <mergeCell ref="V38:Y38"/>
    <mergeCell ref="Z38:AB38"/>
    <mergeCell ref="AC38:AF38"/>
    <mergeCell ref="AG38:AJ38"/>
    <mergeCell ref="V39:Y39"/>
    <mergeCell ref="Z39:AB39"/>
    <mergeCell ref="AC39:AF39"/>
    <mergeCell ref="AG39:AJ39"/>
    <mergeCell ref="AK39:AN39"/>
    <mergeCell ref="AK38:AN38"/>
    <mergeCell ref="AS48:AW48"/>
    <mergeCell ref="AO48:AR48"/>
    <mergeCell ref="AX49:BA49"/>
    <mergeCell ref="A47:B47"/>
    <mergeCell ref="V47:Y47"/>
    <mergeCell ref="Z47:AB47"/>
    <mergeCell ref="AC47:AF47"/>
    <mergeCell ref="AG47:AJ47"/>
    <mergeCell ref="AK47:AN47"/>
    <mergeCell ref="AO47:AR47"/>
    <mergeCell ref="AS47:AW47"/>
    <mergeCell ref="A48:B48"/>
    <mergeCell ref="V49:Y49"/>
    <mergeCell ref="Z49:AB49"/>
    <mergeCell ref="AC49:AF49"/>
    <mergeCell ref="AG49:AJ49"/>
    <mergeCell ref="AK49:AN49"/>
    <mergeCell ref="AO49:AR49"/>
    <mergeCell ref="C53:U53"/>
    <mergeCell ref="AX53:BA53"/>
    <mergeCell ref="AX54:BA54"/>
    <mergeCell ref="V55:Y55"/>
    <mergeCell ref="Z55:AB55"/>
    <mergeCell ref="AC55:AF55"/>
    <mergeCell ref="AG55:AJ55"/>
    <mergeCell ref="AK55:AN55"/>
    <mergeCell ref="AO55:AR55"/>
  </mergeCells>
  <phoneticPr fontId="0" type="noConversion"/>
  <pageMargins left="0.25" right="0.25" top="0.75" bottom="0.35416666666666669" header="0.3" footer="0.3"/>
  <pageSetup paperSize="9" orientation="landscape" r:id="rId1"/>
  <headerFooter alignWithMargins="0">
    <oddHeader>&amp;Rแบบปร.4 แผ่นที่ 3</oddHeader>
  </headerFooter>
  <rowBreaks count="2" manualBreakCount="2">
    <brk id="24" max="52" man="1"/>
    <brk id="44" max="5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1"/>
  </sheetPr>
  <dimension ref="A1:J37"/>
  <sheetViews>
    <sheetView view="pageLayout" zoomScale="110" zoomScaleNormal="120" zoomScaleSheetLayoutView="130" zoomScalePageLayoutView="110" workbookViewId="0">
      <selection activeCell="G10" sqref="G10"/>
    </sheetView>
  </sheetViews>
  <sheetFormatPr defaultRowHeight="18.75" customHeight="1" x14ac:dyDescent="0.45"/>
  <cols>
    <col min="1" max="1" width="7.140625" style="2" customWidth="1"/>
    <col min="2" max="2" width="5.28515625" style="2" customWidth="1"/>
    <col min="3" max="3" width="10.42578125" style="2" customWidth="1"/>
    <col min="4" max="4" width="7" style="2" customWidth="1"/>
    <col min="5" max="5" width="8.7109375" style="2" customWidth="1"/>
    <col min="6" max="6" width="5.7109375" style="2" customWidth="1"/>
    <col min="7" max="7" width="18.7109375" style="2" customWidth="1"/>
    <col min="8" max="8" width="9.7109375" style="2" customWidth="1"/>
    <col min="9" max="9" width="17" style="2" customWidth="1"/>
    <col min="10" max="10" width="14" style="2" customWidth="1"/>
    <col min="11" max="16384" width="9.140625" style="2"/>
  </cols>
  <sheetData>
    <row r="1" spans="1:10" ht="18.75" customHeight="1" x14ac:dyDescent="0.45">
      <c r="A1" s="62" t="s">
        <v>39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.75" customHeight="1" thickBot="1" x14ac:dyDescent="0.5">
      <c r="A2" s="16" t="s">
        <v>19</v>
      </c>
      <c r="B2" s="17"/>
      <c r="C2" s="211" t="s">
        <v>114</v>
      </c>
      <c r="D2" s="17"/>
      <c r="E2" s="17"/>
      <c r="F2" s="63"/>
      <c r="G2" s="17"/>
      <c r="H2" s="16"/>
      <c r="I2" s="16"/>
      <c r="J2" s="17"/>
    </row>
    <row r="3" spans="1:10" ht="18.75" customHeight="1" thickTop="1" x14ac:dyDescent="0.45">
      <c r="A3" s="15" t="s">
        <v>15</v>
      </c>
      <c r="C3" s="2" t="s">
        <v>111</v>
      </c>
    </row>
    <row r="4" spans="1:10" ht="18.75" customHeight="1" x14ac:dyDescent="0.45">
      <c r="A4" s="15" t="s">
        <v>13</v>
      </c>
      <c r="C4" s="2" t="s">
        <v>112</v>
      </c>
    </row>
    <row r="5" spans="1:10" ht="18.75" customHeight="1" x14ac:dyDescent="0.45">
      <c r="A5" s="15" t="s">
        <v>16</v>
      </c>
      <c r="C5" s="2" t="s">
        <v>116</v>
      </c>
    </row>
    <row r="6" spans="1:10" ht="18.75" customHeight="1" x14ac:dyDescent="0.45">
      <c r="A6" s="15" t="s">
        <v>20</v>
      </c>
      <c r="G6" s="64"/>
      <c r="H6" s="15"/>
      <c r="I6" s="15"/>
    </row>
    <row r="7" spans="1:10" ht="18.75" customHeight="1" x14ac:dyDescent="0.45">
      <c r="A7" s="15" t="s">
        <v>21</v>
      </c>
      <c r="D7" s="15" t="s">
        <v>2</v>
      </c>
      <c r="E7" s="18">
        <v>3</v>
      </c>
      <c r="F7" s="15" t="s">
        <v>6</v>
      </c>
    </row>
    <row r="8" spans="1:10" ht="18.75" customHeight="1" x14ac:dyDescent="0.45">
      <c r="A8" s="15" t="s">
        <v>22</v>
      </c>
      <c r="D8" s="444">
        <v>241337</v>
      </c>
      <c r="E8" s="444"/>
      <c r="F8" s="444"/>
      <c r="G8" s="444"/>
      <c r="H8" s="18"/>
    </row>
    <row r="9" spans="1:10" ht="18.75" customHeight="1" thickBot="1" x14ac:dyDescent="0.5"/>
    <row r="10" spans="1:10" ht="39" thickTop="1" thickBot="1" x14ac:dyDescent="0.5">
      <c r="A10" s="51" t="s">
        <v>0</v>
      </c>
      <c r="B10" s="445" t="s">
        <v>1</v>
      </c>
      <c r="C10" s="446"/>
      <c r="D10" s="446"/>
      <c r="E10" s="446"/>
      <c r="F10" s="446"/>
      <c r="G10" s="52" t="s">
        <v>23</v>
      </c>
      <c r="H10" s="65" t="s">
        <v>37</v>
      </c>
      <c r="I10" s="52" t="s">
        <v>38</v>
      </c>
      <c r="J10" s="51" t="s">
        <v>8</v>
      </c>
    </row>
    <row r="11" spans="1:10" ht="18.75" customHeight="1" thickTop="1" x14ac:dyDescent="0.45">
      <c r="A11" s="66">
        <v>1</v>
      </c>
      <c r="B11" s="19" t="s">
        <v>24</v>
      </c>
      <c r="C11" s="19"/>
      <c r="D11" s="19"/>
      <c r="E11" s="19"/>
      <c r="F11" s="19"/>
      <c r="G11" s="67">
        <v>180444.5</v>
      </c>
      <c r="H11" s="128">
        <v>1.2726</v>
      </c>
      <c r="I11" s="69">
        <f>H11*G11</f>
        <v>229633.67069999999</v>
      </c>
      <c r="J11" s="70"/>
    </row>
    <row r="12" spans="1:10" ht="18.75" customHeight="1" x14ac:dyDescent="0.45">
      <c r="A12" s="71">
        <v>2</v>
      </c>
      <c r="B12" s="20" t="s">
        <v>25</v>
      </c>
      <c r="C12" s="20"/>
      <c r="D12" s="20"/>
      <c r="E12" s="20"/>
      <c r="F12" s="20"/>
      <c r="G12" s="72"/>
      <c r="H12" s="68"/>
      <c r="I12" s="69"/>
      <c r="J12" s="75"/>
    </row>
    <row r="13" spans="1:10" ht="18.75" customHeight="1" x14ac:dyDescent="0.45">
      <c r="A13" s="71">
        <v>3</v>
      </c>
      <c r="B13" s="20" t="s">
        <v>26</v>
      </c>
      <c r="C13" s="20"/>
      <c r="D13" s="20"/>
      <c r="E13" s="20"/>
      <c r="F13" s="20"/>
      <c r="G13" s="72"/>
      <c r="H13" s="73"/>
      <c r="I13" s="74"/>
      <c r="J13" s="75"/>
    </row>
    <row r="14" spans="1:10" ht="18.75" customHeight="1" x14ac:dyDescent="0.45">
      <c r="A14" s="71">
        <v>4</v>
      </c>
      <c r="B14" s="20" t="s">
        <v>27</v>
      </c>
      <c r="C14" s="20"/>
      <c r="D14" s="20"/>
      <c r="E14" s="20"/>
      <c r="F14" s="20"/>
      <c r="G14" s="72"/>
      <c r="H14" s="68"/>
      <c r="I14" s="69"/>
      <c r="J14" s="75"/>
    </row>
    <row r="15" spans="1:10" ht="18.75" customHeight="1" x14ac:dyDescent="0.45">
      <c r="A15" s="98"/>
      <c r="B15" s="21"/>
      <c r="C15" s="21"/>
      <c r="D15" s="21"/>
      <c r="E15" s="21"/>
      <c r="F15" s="21"/>
      <c r="G15" s="99"/>
      <c r="H15" s="78"/>
      <c r="I15" s="93"/>
      <c r="J15" s="77"/>
    </row>
    <row r="16" spans="1:10" ht="18.75" customHeight="1" x14ac:dyDescent="0.45">
      <c r="A16" s="70"/>
      <c r="B16" s="100" t="s">
        <v>28</v>
      </c>
      <c r="C16" s="100"/>
      <c r="D16" s="100"/>
      <c r="E16" s="100"/>
      <c r="F16" s="100"/>
      <c r="G16" s="101"/>
      <c r="H16" s="101"/>
      <c r="I16" s="102"/>
      <c r="J16" s="102"/>
    </row>
    <row r="17" spans="1:10" ht="18.75" customHeight="1" x14ac:dyDescent="0.45">
      <c r="A17" s="75"/>
      <c r="B17" s="20" t="s">
        <v>35</v>
      </c>
      <c r="C17" s="20"/>
      <c r="D17" s="20"/>
      <c r="E17" s="20"/>
      <c r="F17" s="20"/>
      <c r="G17" s="20" t="s">
        <v>42</v>
      </c>
      <c r="H17" s="73"/>
      <c r="I17" s="76"/>
      <c r="J17" s="75"/>
    </row>
    <row r="18" spans="1:10" ht="18.75" customHeight="1" x14ac:dyDescent="0.45">
      <c r="A18" s="75"/>
      <c r="B18" s="20" t="s">
        <v>34</v>
      </c>
      <c r="C18" s="20"/>
      <c r="D18" s="20"/>
      <c r="E18" s="20"/>
      <c r="F18" s="20"/>
      <c r="G18" s="21" t="s">
        <v>33</v>
      </c>
      <c r="H18" s="73"/>
      <c r="I18" s="76"/>
      <c r="J18" s="75"/>
    </row>
    <row r="19" spans="1:10" ht="18.75" customHeight="1" x14ac:dyDescent="0.45">
      <c r="A19" s="79" t="s">
        <v>12</v>
      </c>
      <c r="B19" s="48" t="s">
        <v>29</v>
      </c>
      <c r="C19" s="22"/>
      <c r="D19" s="22"/>
      <c r="E19" s="22"/>
      <c r="F19" s="22"/>
      <c r="G19" s="22"/>
      <c r="H19" s="22"/>
      <c r="I19" s="80">
        <f>ROUND(SUM(I11:I18),2)</f>
        <v>229633.67</v>
      </c>
      <c r="J19" s="59"/>
    </row>
    <row r="20" spans="1:10" ht="18.75" customHeight="1" thickBot="1" x14ac:dyDescent="0.5">
      <c r="A20" s="81"/>
      <c r="B20" s="82" t="s">
        <v>30</v>
      </c>
      <c r="C20" s="23"/>
      <c r="D20" s="23"/>
      <c r="E20" s="23"/>
      <c r="F20" s="23"/>
      <c r="G20" s="23"/>
      <c r="H20" s="23"/>
      <c r="I20" s="83">
        <f>ROUNDDOWN(I19,-3)</f>
        <v>229000</v>
      </c>
      <c r="J20" s="81"/>
    </row>
    <row r="21" spans="1:10" ht="18.75" customHeight="1" thickTop="1" x14ac:dyDescent="0.45">
      <c r="A21" s="59"/>
      <c r="B21" s="48" t="s">
        <v>31</v>
      </c>
      <c r="C21" s="22"/>
      <c r="D21" s="60" t="str">
        <f>"("&amp;BAHTTEXT(I20)&amp;")"</f>
        <v>(สองแสนสองหมื่นเก้าพันบาทถ้วน)</v>
      </c>
      <c r="G21" s="53"/>
      <c r="H21" s="53"/>
      <c r="I21" s="54"/>
      <c r="J21" s="61"/>
    </row>
    <row r="22" spans="1:10" ht="18.75" customHeight="1" x14ac:dyDescent="0.45">
      <c r="A22" s="22"/>
      <c r="B22" s="22"/>
      <c r="C22" s="22"/>
      <c r="D22" s="22"/>
      <c r="E22" s="87"/>
      <c r="F22" s="84"/>
      <c r="G22" s="22"/>
      <c r="H22" s="22"/>
      <c r="I22" s="22"/>
      <c r="J22" s="22"/>
    </row>
    <row r="23" spans="1:10" ht="18.75" customHeight="1" x14ac:dyDescent="0.5">
      <c r="A23" s="22"/>
      <c r="B23" s="22"/>
      <c r="C23" s="22"/>
      <c r="D23" s="447"/>
      <c r="E23" s="448"/>
      <c r="F23" s="56"/>
      <c r="G23" s="22"/>
      <c r="H23" s="22"/>
      <c r="I23" s="22"/>
      <c r="J23" s="22"/>
    </row>
    <row r="24" spans="1:10" ht="18.75" customHeight="1" x14ac:dyDescent="0.45">
      <c r="A24" s="24"/>
      <c r="B24" s="24"/>
      <c r="C24" s="24"/>
      <c r="D24" s="24"/>
      <c r="E24" s="24"/>
      <c r="F24" s="24"/>
      <c r="G24" s="24"/>
      <c r="H24" s="24"/>
      <c r="I24" s="24"/>
      <c r="J24" s="24"/>
    </row>
    <row r="25" spans="1:10" ht="18.75" customHeight="1" x14ac:dyDescent="0.45">
      <c r="A25" s="28"/>
      <c r="B25" s="85"/>
      <c r="C25" s="27"/>
      <c r="E25" s="55"/>
      <c r="F25" s="27"/>
      <c r="G25" s="25"/>
      <c r="H25" s="30"/>
      <c r="I25" s="25"/>
      <c r="J25" s="28"/>
    </row>
    <row r="26" spans="1:10" ht="18.75" customHeight="1" x14ac:dyDescent="0.45">
      <c r="A26" s="29"/>
      <c r="B26" s="29"/>
      <c r="C26" s="29"/>
      <c r="D26" s="29"/>
      <c r="E26" s="29"/>
      <c r="F26" s="18"/>
      <c r="G26" s="29"/>
      <c r="H26" s="57"/>
      <c r="I26" s="57"/>
      <c r="J26" s="29"/>
    </row>
    <row r="27" spans="1:10" ht="18.75" customHeight="1" x14ac:dyDescent="0.45">
      <c r="A27" s="26"/>
      <c r="F27" s="26"/>
      <c r="G27" s="29"/>
      <c r="I27" s="29"/>
      <c r="J27" s="29"/>
    </row>
    <row r="28" spans="1:10" ht="18.75" customHeight="1" x14ac:dyDescent="0.45">
      <c r="A28" s="29"/>
      <c r="B28" s="90"/>
      <c r="C28" s="90"/>
      <c r="D28" s="103"/>
      <c r="F28" s="29"/>
      <c r="G28" s="88"/>
    </row>
    <row r="29" spans="1:10" ht="18.75" customHeight="1" x14ac:dyDescent="0.45">
      <c r="A29" s="443"/>
      <c r="B29" s="443"/>
      <c r="C29" s="443"/>
      <c r="D29" s="443"/>
      <c r="F29" s="29"/>
      <c r="G29" s="58"/>
    </row>
    <row r="30" spans="1:10" ht="18.75" customHeight="1" x14ac:dyDescent="0.45">
      <c r="A30" s="443"/>
      <c r="B30" s="443"/>
      <c r="C30" s="443"/>
      <c r="D30" s="443"/>
      <c r="F30" s="29"/>
      <c r="G30" s="58"/>
    </row>
    <row r="31" spans="1:10" ht="18.75" customHeight="1" x14ac:dyDescent="0.45">
      <c r="A31" s="18"/>
      <c r="B31" s="18"/>
      <c r="C31" s="18"/>
      <c r="D31" s="18"/>
      <c r="F31" s="29"/>
      <c r="G31" s="58"/>
    </row>
    <row r="32" spans="1:10" ht="18.75" customHeight="1" x14ac:dyDescent="0.45">
      <c r="A32" s="26"/>
      <c r="B32" s="29"/>
      <c r="C32" s="49"/>
      <c r="F32" s="26"/>
      <c r="G32" s="29"/>
    </row>
    <row r="33" spans="1:8" ht="18.75" customHeight="1" x14ac:dyDescent="0.45">
      <c r="A33" s="29"/>
      <c r="B33" s="90"/>
      <c r="C33" s="86"/>
      <c r="F33" s="29"/>
      <c r="G33" s="88"/>
      <c r="H33" s="86"/>
    </row>
    <row r="34" spans="1:8" ht="18.75" customHeight="1" x14ac:dyDescent="0.45">
      <c r="A34" s="443"/>
      <c r="B34" s="443"/>
      <c r="C34" s="443"/>
      <c r="D34" s="443"/>
      <c r="F34" s="29"/>
      <c r="G34" s="18"/>
      <c r="H34" s="89"/>
    </row>
    <row r="35" spans="1:8" ht="18.75" customHeight="1" x14ac:dyDescent="0.45">
      <c r="A35" s="26"/>
      <c r="B35" s="29"/>
      <c r="C35" s="49"/>
    </row>
    <row r="36" spans="1:8" ht="18.75" customHeight="1" x14ac:dyDescent="0.45">
      <c r="A36" s="442"/>
      <c r="B36" s="442"/>
      <c r="C36" s="442"/>
      <c r="D36" s="442"/>
    </row>
    <row r="37" spans="1:8" ht="18.75" customHeight="1" x14ac:dyDescent="0.45">
      <c r="A37" s="443"/>
      <c r="B37" s="443"/>
      <c r="C37" s="443"/>
      <c r="D37" s="443"/>
    </row>
  </sheetData>
  <mergeCells count="8">
    <mergeCell ref="A36:D36"/>
    <mergeCell ref="A37:D37"/>
    <mergeCell ref="A34:D34"/>
    <mergeCell ref="D8:G8"/>
    <mergeCell ref="B10:F10"/>
    <mergeCell ref="D23:E23"/>
    <mergeCell ref="A29:D29"/>
    <mergeCell ref="A30:D30"/>
  </mergeCells>
  <phoneticPr fontId="0" type="noConversion"/>
  <pageMargins left="0.43307086614173229" right="0.23622047244094491" top="0.74803149606299213" bottom="0.74803149606299213" header="0.31496062992125984" footer="0.31496062992125984"/>
  <pageSetup paperSize="9" orientation="portrait" r:id="rId1"/>
  <headerFooter alignWithMargins="0">
    <oddHeader xml:space="preserve">&amp;R&amp;11แบบ ปร.5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ข้อมูลโครงการ</vt:lpstr>
      <vt:lpstr>ปร.4</vt:lpstr>
      <vt:lpstr>ปร.5ก</vt:lpstr>
      <vt:lpstr>ปร.4!Print_Area</vt:lpstr>
      <vt:lpstr>ปร.5ก!Print_Area</vt:lpstr>
      <vt:lpstr>ปร.4!Print_Titles</vt:lpstr>
    </vt:vector>
  </TitlesOfParts>
  <Company>Civil  Engineer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T.anusuwun</dc:creator>
  <cp:lastModifiedBy>USER</cp:lastModifiedBy>
  <cp:lastPrinted>2017-10-10T08:08:11Z</cp:lastPrinted>
  <dcterms:created xsi:type="dcterms:W3CDTF">2000-10-04T01:07:43Z</dcterms:created>
  <dcterms:modified xsi:type="dcterms:W3CDTF">2017-10-10T08:11:12Z</dcterms:modified>
</cp:coreProperties>
</file>